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89" activeTab="0"/>
  </bookViews>
  <sheets>
    <sheet name="opći dio" sheetId="1" r:id="rId1"/>
    <sheet name="plan prihoda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<sst xmlns="http://schemas.openxmlformats.org/spreadsheetml/2006/main" count="752" uniqueCount="179">
  <si>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</si>
  <si>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</si>
  <si>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</si>
  <si>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</si>
  <si>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</si>
  <si>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</si>
  <si>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</si>
  <si>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</si>
  <si>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</si>
  <si>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</si>
  <si>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</si>
  <si>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>Ostali rashodi za zaposlene</t>
  </si>
  <si>
    <t>Materijalni rashodi</t>
  </si>
  <si>
    <t>Sitni inventar i auto gume</t>
  </si>
  <si>
    <t>Komunalne usluge</t>
  </si>
  <si>
    <t>Zakupnine i najamnine</t>
  </si>
  <si>
    <t>Računalne usluge</t>
  </si>
  <si>
    <t>Ostale usluge</t>
  </si>
  <si>
    <t>Financijski rashodi</t>
  </si>
  <si>
    <t>Uredska oprema i namještaj</t>
  </si>
  <si>
    <t>Komunikacijska oprema</t>
  </si>
  <si>
    <t>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</si>
  <si>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</si>
  <si>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</si>
  <si>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</si>
  <si>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</si>
  <si>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</si>
  <si>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za nabavu proizvedene dugotrajne imovine</t>
  </si>
  <si>
    <t>Plaće (bruto)</t>
  </si>
  <si>
    <t>KORISNIK PRORAČUNA- OŠ:</t>
  </si>
  <si>
    <t>Račun rashoda /izdatka</t>
  </si>
  <si>
    <t>DRŽAVNI PRORAČUN</t>
  </si>
  <si>
    <t>Prihodi od prodaje ili zamjene nefinan.imovine i nakn.s naslova osiguranja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</si>
  <si>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</si>
  <si>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</si>
  <si>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</si>
  <si>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</si>
  <si>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</si>
  <si>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</si>
  <si>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</si>
  <si>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</si>
  <si>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</si>
  <si>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</si>
  <si>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 xml:space="preserve">Službena putovanja </t>
  </si>
  <si>
    <t>Stručno usavršavanje zaposlenika</t>
  </si>
  <si>
    <t>Ured.materijal i ostali mat. rash.</t>
  </si>
  <si>
    <t>Materijal i sirovine</t>
  </si>
  <si>
    <t>Električna energija</t>
  </si>
  <si>
    <t>Usluge telefona, pošte i prijevoza</t>
  </si>
  <si>
    <t>Usluge tekućeg i invest.održavanja</t>
  </si>
  <si>
    <t>Usluge promidžbe i informiranja</t>
  </si>
  <si>
    <t>Zdravstvene i veterinarske usluge</t>
  </si>
  <si>
    <t>Intelektualne i osobne usluge</t>
  </si>
  <si>
    <t>Bankarske usluge i usluge platnog prometa</t>
  </si>
  <si>
    <t>Zatezne kamate</t>
  </si>
  <si>
    <t>Rečunala i računalna oprema</t>
  </si>
  <si>
    <t>Uredski namještaj</t>
  </si>
  <si>
    <t>Ostala uredska oprema</t>
  </si>
  <si>
    <t>Radio i TV prijemnici</t>
  </si>
  <si>
    <t>Telefoni i ostali komunikacijski uređaji</t>
  </si>
  <si>
    <t>Telefonske centrale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</si>
  <si>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</si>
  <si>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</si>
  <si>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</si>
  <si>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</si>
  <si>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</t>
  </si>
  <si>
    <t>Sportska o glazbena oprema</t>
  </si>
  <si>
    <t>Sportska oprema</t>
  </si>
  <si>
    <t>Glazbeni instrumenti i oprema</t>
  </si>
  <si>
    <t>Knjige u knjižnicama</t>
  </si>
  <si>
    <t>Rashodi za dodatna ulaganja na nefinancijskoj imovini</t>
  </si>
  <si>
    <t>Dodatna ulaganja na građevinskim objektima</t>
  </si>
  <si>
    <t>Dodatna ulaganja na postrojenjima i opremi</t>
  </si>
  <si>
    <t>M.P.</t>
  </si>
  <si>
    <t>Brojčana oznaka i naziv aktivnosti</t>
  </si>
  <si>
    <t>Plaće</t>
  </si>
  <si>
    <t>5.</t>
  </si>
  <si>
    <t>UKUPNO (31 + 32)</t>
  </si>
  <si>
    <t>GRADSKI PRORAČUN</t>
  </si>
  <si>
    <t xml:space="preserve">6.  </t>
  </si>
  <si>
    <t>13.</t>
  </si>
  <si>
    <t>Službena, radna i zašt.odjeća i obuća</t>
  </si>
  <si>
    <t>Energija (mot.benzin i dizel gorivo))</t>
  </si>
  <si>
    <t>Materijal i dij.za tek.i inv.održavanje</t>
  </si>
  <si>
    <t>UKUPNO (32 + 34)</t>
  </si>
  <si>
    <t>Ukupno (42+45)</t>
  </si>
  <si>
    <t>UKUPNO</t>
  </si>
  <si>
    <t>Rashodi za nabavu proiz. dugotr.imovine</t>
  </si>
  <si>
    <t>Brojčana oznaka i naziv  kapit.projekta</t>
  </si>
  <si>
    <t>______________________</t>
  </si>
  <si>
    <t>UKUCATI PROCJENE NA RAZINI SKUPINE (DRUGA RAZINA)</t>
  </si>
  <si>
    <t>Knjige, umj.djela i ostale izložb.vijednosti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</si>
  <si>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</si>
  <si>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</si>
  <si>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</si>
  <si>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</si>
  <si>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</si>
  <si>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</si>
  <si>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</si>
  <si>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</si>
  <si>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</si>
  <si>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</si>
  <si>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</si>
  <si>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</si>
  <si>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</si>
  <si>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</si>
  <si>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</si>
  <si>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NABAVKA ŠKOLSKE LEKTIRE/150 kn po razrednom odjelu</t>
  </si>
  <si>
    <t>2019.</t>
  </si>
  <si>
    <t>Ukupno prihodi i primici za 2019.</t>
  </si>
  <si>
    <t xml:space="preserve"> …</t>
  </si>
  <si>
    <t>…</t>
  </si>
  <si>
    <t>Napomena: Obvezno upisati projekciju isključivo na drugoj razini računskog plana i po potrebi predložiti otvaranje novih aktivnosti….</t>
  </si>
  <si>
    <t>2020.</t>
  </si>
  <si>
    <t>Ukupno prihodi i primici za 2020.</t>
  </si>
  <si>
    <t>Plan 2018.</t>
  </si>
  <si>
    <t>Procjena 2020</t>
  </si>
  <si>
    <t xml:space="preserve">KAPITALNA ULAGANJA U OBJEKTE I OPREMU </t>
  </si>
  <si>
    <t>Ostale naknade troškova zaposlenima</t>
  </si>
  <si>
    <t>Motorni benzin i dizel gorivo</t>
  </si>
  <si>
    <t>Ostali materijal za proiz.energije (LOŽ ULJE)</t>
  </si>
  <si>
    <t>Usluge telefona, telefaksa</t>
  </si>
  <si>
    <t>Usluge interneta</t>
  </si>
  <si>
    <t>Poštarina</t>
  </si>
  <si>
    <t>Ostale usluge za komunikaciju i prijevoz</t>
  </si>
  <si>
    <t>2. Energenti</t>
  </si>
  <si>
    <t>3. Prijevoz učenika</t>
  </si>
  <si>
    <t>4. Zdravstveni pregledi</t>
  </si>
  <si>
    <t>Iznos /kn</t>
  </si>
  <si>
    <t xml:space="preserve">Ukupno redovna djelatnost: </t>
  </si>
  <si>
    <t>REDOVNA DJELATNOST OSNOVNIH ŠKOLA</t>
  </si>
  <si>
    <t>Doprinosi za plaće</t>
  </si>
  <si>
    <t>Naknade troškova osobama izvan radnog odnosa</t>
  </si>
  <si>
    <t>Ostali financijski rashodi</t>
  </si>
  <si>
    <t>Postrojenja i oprema</t>
  </si>
  <si>
    <t>RAVNATELJ/ICA</t>
  </si>
  <si>
    <t>UKUPAN DONOS VIŠKA / MANJKA IZ PRETHODNIH GODINA</t>
  </si>
  <si>
    <t>VIŠAK/MANJAK IZ PRETHODNIH GODINA KOJI ĆE SE POKRITI/RASPOREDITI</t>
  </si>
  <si>
    <t>Aktivnost: Osnovno obrazovanje-rashodi za zaposlene iz državnog proračuna</t>
  </si>
  <si>
    <t>Broj učenika</t>
  </si>
  <si>
    <t>Broj razrednih odjela</t>
  </si>
  <si>
    <t>Broj područnih škola</t>
  </si>
  <si>
    <t>Otočna škola</t>
  </si>
  <si>
    <t>Ukupno godišnji iznos za rashode prema opsegu djelatnosti/kn</t>
  </si>
  <si>
    <t>Prijedlog OŠ za otvaranje nove aktivnosti:</t>
  </si>
  <si>
    <t>Program: ŠIRE JAVNE POTREBE- IZNAD MINIMALNOG STANDARDA</t>
  </si>
  <si>
    <t>PROGRAM: MINIMALNI FINANCIJSKI STANDARD-decentralizirana sredstva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</si>
  <si>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</si>
  <si>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</si>
  <si>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</si>
  <si>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</si>
  <si>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</si>
  <si>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FINANCIJSKOG PLANA PRORAČUNSKOG KORISNIKA  ZA 2019. TE PROJEKCIJA ZA 2020. I 2021.GODINU</t>
  </si>
  <si>
    <t>Procjena 2021</t>
  </si>
  <si>
    <t>Plan 2019.</t>
  </si>
  <si>
    <t>3-1-2-1-1</t>
  </si>
  <si>
    <t>3-1-2-1-5</t>
  </si>
  <si>
    <t>Procjena 2020.</t>
  </si>
  <si>
    <t>Procjena 2021.</t>
  </si>
  <si>
    <t>IZVANNASTAVNE I IZVANŠKOLSKE AKTIVNOSTI (uplate Županije, školski list, volonteri, …)</t>
  </si>
  <si>
    <t>KLUBOVI MLADIH TEHNIČARA PRI OŠ</t>
  </si>
  <si>
    <t>HITNE INTERVENCIJE/ naknade štete od osiguranja</t>
  </si>
  <si>
    <t>Vlastiti prihodi/311</t>
  </si>
  <si>
    <t>Knjige, …</t>
  </si>
  <si>
    <t>MANIFESTACIJE ODGOJA I ŠKOLSTVA/ obljetnice i sl.</t>
  </si>
  <si>
    <t>POMOĆNICI U NASTAVI/GRAD</t>
  </si>
  <si>
    <t xml:space="preserve">S POMOĆNIKOM MOGU BOLJE -/EU </t>
  </si>
  <si>
    <t>UREĐENJE OKOLIŠA ŠKOLA</t>
  </si>
  <si>
    <t>KUPNJA OPREME ZA OŠ</t>
  </si>
  <si>
    <t>EU PROJEKTI OŠ</t>
  </si>
  <si>
    <t>DIOKLECIJANOVA ŠKRINJICA</t>
  </si>
  <si>
    <t>Prijedlog naziva aktivnosti:</t>
  </si>
  <si>
    <t>1. Rashodi prema opsegu djelatnosti*</t>
  </si>
  <si>
    <t>*OPSEG DJELATNOSTI ZA ŠK.GOD. 2018./2019.</t>
  </si>
  <si>
    <t>OSTALE PROGRAMSKE AKTIVNOSTI OŠ</t>
  </si>
  <si>
    <t>(rashodi nastali pružanjem usluga iznajmljivanja školskog prostora i prodaja školskih proizvoda)</t>
  </si>
  <si>
    <t>PRODUŽENI BORAVAK I CJELODNEVNA NASTAVA /u Obrazloženju točno navesti broj učenika, razrednih odjela, učitelja,…</t>
  </si>
  <si>
    <t>MEJE</t>
  </si>
  <si>
    <t>PRIJEDLOG FINANCIJSKOG PLANA OŠ ……MEJE…………... 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</si>
</sst>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8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7"/>
      <name val="Arial"/>
      <family val="0"/>
    </font>
    <font>
      <b/>
      <i/>
      <sz val="8"/>
      <name val="Times New Roman"/>
      <family val="1"/>
    </font>
    <font>
      <b/>
      <sz val="8"/>
      <name val="Arial"/>
      <family val="0"/>
    </font>
    <font>
      <i/>
      <sz val="8"/>
      <name val="Arial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b/>
      <sz val="6"/>
      <color indexed="10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5"/>
      <name val="Arial"/>
      <family val="2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i/>
      <sz val="5"/>
      <color indexed="8"/>
      <name val="Times New Roman"/>
      <family val="1"/>
    </font>
    <font>
      <b/>
      <sz val="5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6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20" borderId="1" applyNumberFormat="0" applyFont="0" applyAlignment="0" applyProtection="0"/>
    <xf numFmtId="0" fontId="74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5" fillId="28" borderId="2" applyNumberFormat="0" applyAlignment="0" applyProtection="0"/>
    <xf numFmtId="0" fontId="76" fillId="28" borderId="3" applyNumberFormat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84" fillId="31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4" fontId="16" fillId="33" borderId="1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1" fontId="11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18" fillId="35" borderId="10" xfId="0" applyNumberFormat="1" applyFont="1" applyFill="1" applyBorder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justify" wrapText="1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8" fillId="36" borderId="10" xfId="0" applyNumberFormat="1" applyFont="1" applyFill="1" applyBorder="1" applyAlignment="1" applyProtection="1">
      <alignment wrapText="1"/>
      <protection locked="0"/>
    </xf>
    <xf numFmtId="4" fontId="28" fillId="36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" fontId="18" fillId="33" borderId="0" xfId="0" applyNumberFormat="1" applyFont="1" applyFill="1" applyAlignment="1" applyProtection="1">
      <alignment wrapText="1"/>
      <protection locked="0"/>
    </xf>
    <xf numFmtId="4" fontId="18" fillId="33" borderId="10" xfId="0" applyNumberFormat="1" applyFont="1" applyFill="1" applyBorder="1" applyAlignment="1" applyProtection="1">
      <alignment wrapText="1"/>
      <protection locked="0"/>
    </xf>
    <xf numFmtId="1" fontId="13" fillId="35" borderId="10" xfId="0" applyNumberFormat="1" applyFont="1" applyFill="1" applyBorder="1" applyAlignment="1" applyProtection="1">
      <alignment wrapText="1"/>
      <protection locked="0"/>
    </xf>
    <xf numFmtId="4" fontId="16" fillId="35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1" fontId="19" fillId="35" borderId="10" xfId="0" applyNumberFormat="1" applyFont="1" applyFill="1" applyBorder="1" applyAlignment="1" applyProtection="1">
      <alignment wrapText="1"/>
      <protection locked="0"/>
    </xf>
    <xf numFmtId="4" fontId="20" fillId="35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1" fontId="16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0" applyNumberFormat="1" applyFont="1" applyFill="1" applyBorder="1" applyAlignment="1" applyProtection="1">
      <alignment wrapText="1"/>
      <protection locked="0"/>
    </xf>
    <xf numFmtId="4" fontId="16" fillId="36" borderId="10" xfId="0" applyNumberFormat="1" applyFont="1" applyFill="1" applyBorder="1" applyAlignment="1" applyProtection="1">
      <alignment wrapText="1"/>
      <protection locked="0"/>
    </xf>
    <xf numFmtId="4" fontId="17" fillId="0" borderId="0" xfId="0" applyNumberFormat="1" applyFont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1" fontId="15" fillId="0" borderId="0" xfId="0" applyNumberFormat="1" applyFont="1" applyAlignment="1" applyProtection="1">
      <alignment wrapText="1"/>
      <protection locked="0"/>
    </xf>
    <xf numFmtId="1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4" fontId="17" fillId="35" borderId="15" xfId="0" applyNumberFormat="1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16" fillId="33" borderId="10" xfId="0" applyNumberFormat="1" applyFont="1" applyFill="1" applyBorder="1" applyAlignment="1" applyProtection="1">
      <alignment wrapText="1"/>
      <protection/>
    </xf>
    <xf numFmtId="4" fontId="12" fillId="35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2" fillId="34" borderId="10" xfId="0" applyNumberFormat="1" applyFont="1" applyFill="1" applyBorder="1" applyAlignment="1" applyProtection="1">
      <alignment wrapText="1"/>
      <protection/>
    </xf>
    <xf numFmtId="4" fontId="28" fillId="36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6" fillId="36" borderId="10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4" fontId="16" fillId="33" borderId="10" xfId="0" applyNumberFormat="1" applyFont="1" applyFill="1" applyBorder="1" applyAlignment="1" applyProtection="1">
      <alignment wrapText="1"/>
      <protection/>
    </xf>
    <xf numFmtId="4" fontId="7" fillId="35" borderId="15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10" xfId="0" applyNumberFormat="1" applyFont="1" applyBorder="1" applyAlignment="1">
      <alignment horizontal="right"/>
    </xf>
    <xf numFmtId="0" fontId="3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37" borderId="16" xfId="0" applyNumberFormat="1" applyFont="1" applyFill="1" applyBorder="1" applyAlignment="1">
      <alignment horizontal="right" vertical="top" wrapText="1"/>
    </xf>
    <xf numFmtId="1" fontId="4" fillId="37" borderId="17" xfId="0" applyNumberFormat="1" applyFont="1" applyFill="1" applyBorder="1" applyAlignment="1">
      <alignment horizontal="left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left" wrapText="1"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" fontId="0" fillId="0" borderId="25" xfId="0" applyNumberFormat="1" applyFont="1" applyBorder="1" applyAlignment="1">
      <alignment wrapText="1"/>
    </xf>
    <xf numFmtId="1" fontId="0" fillId="0" borderId="29" xfId="0" applyNumberFormat="1" applyFont="1" applyBorder="1" applyAlignment="1">
      <alignment wrapText="1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left" wrapText="1"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 quotePrefix="1">
      <alignment horizontal="left" vertical="center"/>
    </xf>
    <xf numFmtId="0" fontId="34" fillId="0" borderId="0" xfId="0" applyFont="1" applyBorder="1" applyAlignment="1" quotePrefix="1">
      <alignment horizontal="center" vertical="center"/>
    </xf>
    <xf numFmtId="0" fontId="34" fillId="0" borderId="0" xfId="0" applyFont="1" applyBorder="1" applyAlignment="1" quotePrefix="1">
      <alignment horizontal="left" vertical="center"/>
    </xf>
    <xf numFmtId="0" fontId="36" fillId="0" borderId="0" xfId="0" applyFont="1" applyBorder="1" applyAlignment="1" quotePrefix="1">
      <alignment horizontal="center"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 quotePrefix="1">
      <alignment horizontal="left" vertical="center" wrapText="1"/>
    </xf>
    <xf numFmtId="0" fontId="36" fillId="0" borderId="0" xfId="0" applyFont="1" applyBorder="1" applyAlignment="1" quotePrefix="1">
      <alignment horizontal="left" vertical="center" wrapText="1"/>
    </xf>
    <xf numFmtId="0" fontId="35" fillId="0" borderId="0" xfId="0" applyFont="1" applyBorder="1" applyAlignment="1" quotePrefix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" fontId="16" fillId="38" borderId="10" xfId="0" applyNumberFormat="1" applyFont="1" applyFill="1" applyBorder="1" applyAlignment="1" applyProtection="1">
      <alignment wrapText="1"/>
      <protection/>
    </xf>
    <xf numFmtId="4" fontId="28" fillId="38" borderId="10" xfId="0" applyNumberFormat="1" applyFont="1" applyFill="1" applyBorder="1" applyAlignment="1" applyProtection="1">
      <alignment wrapText="1"/>
      <protection/>
    </xf>
    <xf numFmtId="0" fontId="25" fillId="3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7" fillId="27" borderId="0" xfId="0" applyNumberFormat="1" applyFont="1" applyFill="1" applyBorder="1" applyAlignment="1" applyProtection="1">
      <alignment/>
      <protection locked="0"/>
    </xf>
    <xf numFmtId="3" fontId="2" fillId="27" borderId="0" xfId="0" applyNumberFormat="1" applyFont="1" applyFill="1" applyBorder="1" applyAlignment="1" applyProtection="1" quotePrefix="1">
      <alignment horizontal="left"/>
      <protection locked="0"/>
    </xf>
    <xf numFmtId="4" fontId="8" fillId="27" borderId="0" xfId="0" applyNumberFormat="1" applyFont="1" applyFill="1" applyBorder="1" applyAlignment="1" applyProtection="1">
      <alignment wrapText="1"/>
      <protection locked="0"/>
    </xf>
    <xf numFmtId="4" fontId="12" fillId="27" borderId="0" xfId="0" applyNumberFormat="1" applyFont="1" applyFill="1" applyBorder="1" applyAlignment="1" applyProtection="1">
      <alignment wrapText="1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2" fillId="13" borderId="10" xfId="0" applyNumberFormat="1" applyFont="1" applyFill="1" applyBorder="1" applyAlignment="1" applyProtection="1">
      <alignment wrapText="1"/>
      <protection/>
    </xf>
    <xf numFmtId="4" fontId="8" fillId="39" borderId="10" xfId="0" applyNumberFormat="1" applyFont="1" applyFill="1" applyBorder="1" applyAlignment="1" applyProtection="1">
      <alignment wrapText="1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/>
    </xf>
    <xf numFmtId="1" fontId="10" fillId="4" borderId="10" xfId="0" applyNumberFormat="1" applyFont="1" applyFill="1" applyBorder="1" applyAlignment="1" applyProtection="1">
      <alignment horizontal="left" wrapText="1"/>
      <protection locked="0"/>
    </xf>
    <xf numFmtId="4" fontId="8" fillId="4" borderId="10" xfId="0" applyNumberFormat="1" applyFont="1" applyFill="1" applyBorder="1" applyAlignment="1" applyProtection="1">
      <alignment wrapText="1"/>
      <protection locked="0"/>
    </xf>
    <xf numFmtId="4" fontId="16" fillId="4" borderId="10" xfId="0" applyNumberFormat="1" applyFont="1" applyFill="1" applyBorder="1" applyAlignment="1" applyProtection="1">
      <alignment wrapText="1"/>
      <protection locked="0"/>
    </xf>
    <xf numFmtId="1" fontId="13" fillId="4" borderId="10" xfId="0" applyNumberFormat="1" applyFont="1" applyFill="1" applyBorder="1" applyAlignment="1" applyProtection="1">
      <alignment horizontal="left" wrapText="1"/>
      <protection locked="0"/>
    </xf>
    <xf numFmtId="4" fontId="16" fillId="4" borderId="10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 wrapText="1"/>
      <protection/>
    </xf>
    <xf numFmtId="4" fontId="9" fillId="39" borderId="10" xfId="0" applyNumberFormat="1" applyFont="1" applyFill="1" applyBorder="1" applyAlignment="1" applyProtection="1">
      <alignment wrapText="1"/>
      <protection locked="0"/>
    </xf>
    <xf numFmtId="4" fontId="20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 locked="0"/>
    </xf>
    <xf numFmtId="1" fontId="28" fillId="34" borderId="10" xfId="0" applyNumberFormat="1" applyFont="1" applyFill="1" applyBorder="1" applyAlignment="1" applyProtection="1">
      <alignment vertical="center" wrapText="1"/>
      <protection locked="0"/>
    </xf>
    <xf numFmtId="0" fontId="21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4" fontId="39" fillId="3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3" fontId="22" fillId="40" borderId="0" xfId="0" applyNumberFormat="1" applyFont="1" applyFill="1" applyBorder="1" applyAlignment="1" applyProtection="1" quotePrefix="1">
      <alignment horizontal="left"/>
      <protection locked="0"/>
    </xf>
    <xf numFmtId="4" fontId="16" fillId="40" borderId="0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Border="1" applyAlignment="1" applyProtection="1">
      <alignment wrapText="1"/>
      <protection locked="0"/>
    </xf>
    <xf numFmtId="3" fontId="3" fillId="40" borderId="0" xfId="0" applyNumberFormat="1" applyFont="1" applyFill="1" applyBorder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horizontal="center" wrapText="1"/>
      <protection locked="0"/>
    </xf>
    <xf numFmtId="0" fontId="0" fillId="40" borderId="0" xfId="0" applyFill="1" applyAlignment="1" applyProtection="1">
      <alignment/>
      <protection locked="0"/>
    </xf>
    <xf numFmtId="3" fontId="22" fillId="40" borderId="0" xfId="0" applyNumberFormat="1" applyFont="1" applyFill="1" applyBorder="1" applyAlignment="1" applyProtection="1" quotePrefix="1">
      <alignment horizontal="left" vertical="top"/>
      <protection locked="0"/>
    </xf>
    <xf numFmtId="4" fontId="16" fillId="40" borderId="0" xfId="0" applyNumberFormat="1" applyFont="1" applyFill="1" applyBorder="1" applyAlignment="1" applyProtection="1">
      <alignment vertical="top" wrapText="1"/>
      <protection locked="0"/>
    </xf>
    <xf numFmtId="4" fontId="28" fillId="40" borderId="0" xfId="0" applyNumberFormat="1" applyFont="1" applyFill="1" applyBorder="1" applyAlignment="1" applyProtection="1">
      <alignment vertical="top" wrapText="1"/>
      <protection locked="0"/>
    </xf>
    <xf numFmtId="3" fontId="3" fillId="40" borderId="0" xfId="0" applyNumberFormat="1" applyFont="1" applyFill="1" applyBorder="1" applyAlignment="1" applyProtection="1">
      <alignment vertical="top"/>
      <protection locked="0"/>
    </xf>
    <xf numFmtId="4" fontId="16" fillId="40" borderId="0" xfId="0" applyNumberFormat="1" applyFont="1" applyFill="1" applyBorder="1" applyAlignment="1" applyProtection="1">
      <alignment horizontal="center" vertical="top" wrapText="1"/>
      <protection locked="0"/>
    </xf>
    <xf numFmtId="0" fontId="0" fillId="40" borderId="0" xfId="0" applyFill="1" applyAlignment="1" applyProtection="1">
      <alignment vertical="top"/>
      <protection locked="0"/>
    </xf>
    <xf numFmtId="3" fontId="22" fillId="40" borderId="38" xfId="0" applyNumberFormat="1" applyFont="1" applyFill="1" applyBorder="1" applyAlignment="1" applyProtection="1" quotePrefix="1">
      <alignment horizontal="left"/>
      <protection locked="0"/>
    </xf>
    <xf numFmtId="3" fontId="2" fillId="40" borderId="38" xfId="0" applyNumberFormat="1" applyFont="1" applyFill="1" applyBorder="1" applyAlignment="1" applyProtection="1" quotePrefix="1">
      <alignment horizontal="left" wrapText="1"/>
      <protection locked="0"/>
    </xf>
    <xf numFmtId="3" fontId="1" fillId="40" borderId="38" xfId="0" applyNumberFormat="1" applyFont="1" applyFill="1" applyBorder="1" applyAlignment="1" applyProtection="1">
      <alignment/>
      <protection locked="0"/>
    </xf>
    <xf numFmtId="3" fontId="3" fillId="40" borderId="38" xfId="0" applyNumberFormat="1" applyFont="1" applyFill="1" applyBorder="1" applyAlignment="1" applyProtection="1">
      <alignment/>
      <protection locked="0"/>
    </xf>
    <xf numFmtId="3" fontId="27" fillId="40" borderId="38" xfId="0" applyNumberFormat="1" applyFont="1" applyFill="1" applyBorder="1" applyAlignment="1" applyProtection="1">
      <alignment/>
      <protection locked="0"/>
    </xf>
    <xf numFmtId="4" fontId="12" fillId="40" borderId="38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Alignment="1" applyProtection="1">
      <alignment wrapText="1"/>
      <protection locked="0"/>
    </xf>
    <xf numFmtId="4" fontId="18" fillId="40" borderId="0" xfId="0" applyNumberFormat="1" applyFont="1" applyFill="1" applyAlignment="1" applyProtection="1">
      <alignment wrapText="1"/>
      <protection locked="0"/>
    </xf>
    <xf numFmtId="3" fontId="1" fillId="40" borderId="0" xfId="0" applyNumberFormat="1" applyFont="1" applyFill="1" applyBorder="1" applyAlignment="1" applyProtection="1">
      <alignment/>
      <protection locked="0"/>
    </xf>
    <xf numFmtId="4" fontId="8" fillId="40" borderId="0" xfId="0" applyNumberFormat="1" applyFont="1" applyFill="1" applyBorder="1" applyAlignment="1" applyProtection="1">
      <alignment horizontal="left" wrapText="1"/>
      <protection locked="0"/>
    </xf>
    <xf numFmtId="3" fontId="22" fillId="40" borderId="10" xfId="0" applyNumberFormat="1" applyFont="1" applyFill="1" applyBorder="1" applyAlignment="1" applyProtection="1" quotePrefix="1">
      <alignment horizontal="left"/>
      <protection locked="0"/>
    </xf>
    <xf numFmtId="3" fontId="2" fillId="40" borderId="10" xfId="0" applyNumberFormat="1" applyFont="1" applyFill="1" applyBorder="1" applyAlignment="1" applyProtection="1" quotePrefix="1">
      <alignment horizontal="left" wrapText="1"/>
      <protection locked="0"/>
    </xf>
    <xf numFmtId="4" fontId="9" fillId="40" borderId="10" xfId="0" applyNumberFormat="1" applyFont="1" applyFill="1" applyBorder="1" applyAlignment="1" applyProtection="1">
      <alignment/>
      <protection locked="0"/>
    </xf>
    <xf numFmtId="3" fontId="40" fillId="40" borderId="38" xfId="0" applyNumberFormat="1" applyFont="1" applyFill="1" applyBorder="1" applyAlignment="1" applyProtection="1">
      <alignment horizontal="right"/>
      <protection locked="0"/>
    </xf>
    <xf numFmtId="3" fontId="22" fillId="6" borderId="10" xfId="0" applyNumberFormat="1" applyFont="1" applyFill="1" applyBorder="1" applyAlignment="1" applyProtection="1" quotePrefix="1">
      <alignment horizontal="left"/>
      <protection locked="0"/>
    </xf>
    <xf numFmtId="3" fontId="2" fillId="6" borderId="10" xfId="0" applyNumberFormat="1" applyFont="1" applyFill="1" applyBorder="1" applyAlignment="1" applyProtection="1" quotePrefix="1">
      <alignment horizontal="left" wrapText="1"/>
      <protection locked="0"/>
    </xf>
    <xf numFmtId="4" fontId="8" fillId="6" borderId="10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/>
      <protection locked="0"/>
    </xf>
    <xf numFmtId="4" fontId="42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4" fillId="33" borderId="10" xfId="0" applyNumberFormat="1" applyFont="1" applyFill="1" applyBorder="1" applyAlignment="1" applyProtection="1">
      <alignment wrapText="1"/>
      <protection/>
    </xf>
    <xf numFmtId="4" fontId="45" fillId="35" borderId="10" xfId="0" applyNumberFormat="1" applyFont="1" applyFill="1" applyBorder="1" applyAlignment="1" applyProtection="1">
      <alignment wrapText="1"/>
      <protection locked="0"/>
    </xf>
    <xf numFmtId="4" fontId="45" fillId="33" borderId="10" xfId="0" applyNumberFormat="1" applyFont="1" applyFill="1" applyBorder="1" applyAlignment="1" applyProtection="1">
      <alignment wrapText="1"/>
      <protection/>
    </xf>
    <xf numFmtId="4" fontId="42" fillId="27" borderId="0" xfId="0" applyNumberFormat="1" applyFont="1" applyFill="1" applyBorder="1" applyAlignment="1" applyProtection="1">
      <alignment wrapText="1"/>
      <protection locked="0"/>
    </xf>
    <xf numFmtId="4" fontId="44" fillId="36" borderId="10" xfId="0" applyNumberFormat="1" applyFont="1" applyFill="1" applyBorder="1" applyAlignment="1" applyProtection="1">
      <alignment wrapText="1"/>
      <protection/>
    </xf>
    <xf numFmtId="4" fontId="41" fillId="0" borderId="10" xfId="0" applyNumberFormat="1" applyFont="1" applyBorder="1" applyAlignment="1" applyProtection="1">
      <alignment wrapText="1"/>
      <protection locked="0"/>
    </xf>
    <xf numFmtId="4" fontId="46" fillId="35" borderId="10" xfId="0" applyNumberFormat="1" applyFont="1" applyFill="1" applyBorder="1" applyAlignment="1" applyProtection="1">
      <alignment wrapText="1"/>
      <protection locked="0"/>
    </xf>
    <xf numFmtId="4" fontId="45" fillId="33" borderId="10" xfId="0" applyNumberFormat="1" applyFont="1" applyFill="1" applyBorder="1" applyAlignment="1" applyProtection="1">
      <alignment wrapText="1"/>
      <protection/>
    </xf>
    <xf numFmtId="4" fontId="44" fillId="35" borderId="10" xfId="0" applyNumberFormat="1" applyFont="1" applyFill="1" applyBorder="1" applyAlignment="1" applyProtection="1">
      <alignment wrapText="1"/>
      <protection locked="0"/>
    </xf>
    <xf numFmtId="4" fontId="44" fillId="13" borderId="10" xfId="0" applyNumberFormat="1" applyFont="1" applyFill="1" applyBorder="1" applyAlignment="1" applyProtection="1">
      <alignment wrapText="1"/>
      <protection locked="0"/>
    </xf>
    <xf numFmtId="4" fontId="42" fillId="4" borderId="10" xfId="0" applyNumberFormat="1" applyFont="1" applyFill="1" applyBorder="1" applyAlignment="1" applyProtection="1">
      <alignment wrapText="1"/>
      <protection locked="0"/>
    </xf>
    <xf numFmtId="4" fontId="44" fillId="4" borderId="10" xfId="0" applyNumberFormat="1" applyFont="1" applyFill="1" applyBorder="1" applyAlignment="1" applyProtection="1">
      <alignment wrapText="1"/>
      <protection locked="0"/>
    </xf>
    <xf numFmtId="4" fontId="44" fillId="13" borderId="10" xfId="0" applyNumberFormat="1" applyFont="1" applyFill="1" applyBorder="1" applyAlignment="1" applyProtection="1">
      <alignment wrapText="1"/>
      <protection locked="0"/>
    </xf>
    <xf numFmtId="4" fontId="45" fillId="33" borderId="10" xfId="0" applyNumberFormat="1" applyFont="1" applyFill="1" applyBorder="1" applyAlignment="1" applyProtection="1">
      <alignment wrapText="1"/>
      <protection locked="0"/>
    </xf>
    <xf numFmtId="4" fontId="45" fillId="34" borderId="10" xfId="0" applyNumberFormat="1" applyFont="1" applyFill="1" applyBorder="1" applyAlignment="1" applyProtection="1">
      <alignment vertical="center" wrapText="1"/>
      <protection/>
    </xf>
    <xf numFmtId="4" fontId="44" fillId="40" borderId="0" xfId="0" applyNumberFormat="1" applyFont="1" applyFill="1" applyBorder="1" applyAlignment="1" applyProtection="1">
      <alignment wrapText="1"/>
      <protection locked="0"/>
    </xf>
    <xf numFmtId="4" fontId="44" fillId="40" borderId="0" xfId="0" applyNumberFormat="1" applyFont="1" applyFill="1" applyBorder="1" applyAlignment="1" applyProtection="1">
      <alignment vertical="top" wrapText="1"/>
      <protection locked="0"/>
    </xf>
    <xf numFmtId="1" fontId="44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47" fillId="34" borderId="10" xfId="0" applyNumberFormat="1" applyFont="1" applyFill="1" applyBorder="1" applyAlignment="1" applyProtection="1">
      <alignment wrapText="1"/>
      <protection/>
    </xf>
    <xf numFmtId="4" fontId="43" fillId="0" borderId="0" xfId="0" applyNumberFormat="1" applyFont="1" applyAlignment="1" applyProtection="1">
      <alignment wrapText="1"/>
      <protection locked="0"/>
    </xf>
    <xf numFmtId="1" fontId="44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43" fillId="35" borderId="15" xfId="0" applyNumberFormat="1" applyFont="1" applyFill="1" applyBorder="1" applyAlignment="1" applyProtection="1">
      <alignment wrapText="1"/>
      <protection locked="0"/>
    </xf>
    <xf numFmtId="4" fontId="41" fillId="0" borderId="39" xfId="0" applyNumberFormat="1" applyFont="1" applyBorder="1" applyAlignment="1" applyProtection="1">
      <alignment vertical="center" wrapText="1"/>
      <protection locked="0"/>
    </xf>
    <xf numFmtId="4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27" borderId="0" xfId="0" applyNumberFormat="1" applyFont="1" applyFill="1" applyBorder="1" applyAlignment="1" applyProtection="1">
      <alignment wrapText="1"/>
      <protection locked="0"/>
    </xf>
    <xf numFmtId="4" fontId="45" fillId="40" borderId="38" xfId="0" applyNumberFormat="1" applyFont="1" applyFill="1" applyBorder="1" applyAlignment="1" applyProtection="1">
      <alignment wrapText="1"/>
      <protection locked="0"/>
    </xf>
    <xf numFmtId="4" fontId="45" fillId="40" borderId="0" xfId="0" applyNumberFormat="1" applyFont="1" applyFill="1" applyBorder="1" applyAlignment="1" applyProtection="1">
      <alignment wrapText="1"/>
      <protection locked="0"/>
    </xf>
    <xf numFmtId="4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4" fontId="17" fillId="38" borderId="10" xfId="0" applyNumberFormat="1" applyFont="1" applyFill="1" applyBorder="1" applyAlignment="1" applyProtection="1">
      <alignment wrapText="1"/>
      <protection locked="0"/>
    </xf>
    <xf numFmtId="1" fontId="29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/>
    </xf>
    <xf numFmtId="4" fontId="47" fillId="7" borderId="10" xfId="0" applyNumberFormat="1" applyFont="1" applyFill="1" applyBorder="1" applyAlignment="1" applyProtection="1">
      <alignment wrapText="1"/>
      <protection/>
    </xf>
    <xf numFmtId="1" fontId="29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/>
    </xf>
    <xf numFmtId="4" fontId="17" fillId="41" borderId="15" xfId="0" applyNumberFormat="1" applyFont="1" applyFill="1" applyBorder="1" applyAlignment="1" applyProtection="1">
      <alignment wrapText="1"/>
      <protection locked="0"/>
    </xf>
    <xf numFmtId="4" fontId="17" fillId="41" borderId="10" xfId="0" applyNumberFormat="1" applyFont="1" applyFill="1" applyBorder="1" applyAlignment="1" applyProtection="1">
      <alignment wrapText="1"/>
      <protection locked="0"/>
    </xf>
    <xf numFmtId="1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7" fillId="7" borderId="15" xfId="0" applyNumberFormat="1" applyFont="1" applyFill="1" applyBorder="1" applyAlignment="1" applyProtection="1">
      <alignment wrapText="1"/>
      <protection/>
    </xf>
    <xf numFmtId="4" fontId="7" fillId="42" borderId="15" xfId="0" applyNumberFormat="1" applyFont="1" applyFill="1" applyBorder="1" applyAlignment="1" applyProtection="1">
      <alignment wrapText="1"/>
      <protection locked="0"/>
    </xf>
    <xf numFmtId="4" fontId="7" fillId="42" borderId="10" xfId="0" applyNumberFormat="1" applyFont="1" applyFill="1" applyBorder="1" applyAlignment="1" applyProtection="1">
      <alignment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7" fillId="40" borderId="0" xfId="0" applyFont="1" applyFill="1" applyAlignment="1" applyProtection="1">
      <alignment/>
      <protection locked="0"/>
    </xf>
    <xf numFmtId="3" fontId="21" fillId="27" borderId="0" xfId="0" applyNumberFormat="1" applyFont="1" applyFill="1" applyBorder="1" applyAlignment="1" applyProtection="1" quotePrefix="1">
      <alignment horizontal="left"/>
      <protection locked="0"/>
    </xf>
    <xf numFmtId="0" fontId="0" fillId="42" borderId="39" xfId="0" applyNumberFormat="1" applyFont="1" applyFill="1" applyBorder="1" applyAlignment="1" applyProtection="1">
      <alignment/>
      <protection/>
    </xf>
    <xf numFmtId="3" fontId="33" fillId="42" borderId="10" xfId="0" applyNumberFormat="1" applyFont="1" applyFill="1" applyBorder="1" applyAlignment="1" applyProtection="1">
      <alignment horizontal="right" wrapText="1"/>
      <protection/>
    </xf>
    <xf numFmtId="3" fontId="33" fillId="42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 applyProtection="1">
      <alignment horizontal="right" wrapText="1"/>
      <protection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39" xfId="0" applyNumberFormat="1" applyFont="1" applyFill="1" applyBorder="1" applyAlignment="1" applyProtection="1">
      <alignment wrapText="1"/>
      <protection/>
    </xf>
    <xf numFmtId="3" fontId="33" fillId="0" borderId="11" xfId="0" applyNumberFormat="1" applyFont="1" applyBorder="1" applyAlignment="1">
      <alignment horizontal="right"/>
    </xf>
    <xf numFmtId="0" fontId="33" fillId="0" borderId="39" xfId="0" applyFont="1" applyBorder="1" applyAlignment="1" quotePrefix="1">
      <alignment horizontal="left"/>
    </xf>
    <xf numFmtId="0" fontId="33" fillId="0" borderId="39" xfId="0" applyNumberFormat="1" applyFont="1" applyFill="1" applyBorder="1" applyAlignment="1" applyProtection="1">
      <alignment wrapText="1"/>
      <protection/>
    </xf>
    <xf numFmtId="0" fontId="31" fillId="0" borderId="39" xfId="0" applyNumberFormat="1" applyFont="1" applyFill="1" applyBorder="1" applyAlignment="1" applyProtection="1">
      <alignment horizontal="center" wrapText="1"/>
      <protection/>
    </xf>
    <xf numFmtId="0" fontId="31" fillId="0" borderId="1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 quotePrefix="1">
      <alignment horizontal="left" wrapText="1"/>
      <protection/>
    </xf>
    <xf numFmtId="0" fontId="33" fillId="4" borderId="11" xfId="0" applyFont="1" applyFill="1" applyBorder="1" applyAlignment="1" quotePrefix="1">
      <alignment horizontal="left" wrapText="1"/>
    </xf>
    <xf numFmtId="0" fontId="4" fillId="42" borderId="11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3" fontId="33" fillId="42" borderId="40" xfId="0" applyNumberFormat="1" applyFont="1" applyFill="1" applyBorder="1" applyAlignment="1" applyProtection="1">
      <alignment horizontal="right" wrapText="1"/>
      <protection/>
    </xf>
    <xf numFmtId="0" fontId="33" fillId="4" borderId="41" xfId="0" applyFont="1" applyFill="1" applyBorder="1" applyAlignment="1" quotePrefix="1">
      <alignment horizontal="left" wrapText="1"/>
    </xf>
    <xf numFmtId="0" fontId="33" fillId="4" borderId="41" xfId="0" applyFont="1" applyFill="1" applyBorder="1" applyAlignment="1" quotePrefix="1">
      <alignment horizontal="center" wrapText="1"/>
    </xf>
    <xf numFmtId="0" fontId="33" fillId="4" borderId="41" xfId="0" applyNumberFormat="1" applyFont="1" applyFill="1" applyBorder="1" applyAlignment="1" applyProtection="1" quotePrefix="1">
      <alignment horizontal="left"/>
      <protection/>
    </xf>
    <xf numFmtId="0" fontId="33" fillId="4" borderId="13" xfId="0" applyNumberFormat="1" applyFont="1" applyFill="1" applyBorder="1" applyAlignment="1" applyProtection="1">
      <alignment horizontal="center" wrapText="1"/>
      <protection/>
    </xf>
    <xf numFmtId="0" fontId="33" fillId="4" borderId="13" xfId="0" applyNumberFormat="1" applyFont="1" applyFill="1" applyBorder="1" applyAlignment="1" applyProtection="1">
      <alignment horizontal="center" vertical="center" wrapText="1"/>
      <protection/>
    </xf>
    <xf numFmtId="0" fontId="33" fillId="4" borderId="42" xfId="0" applyFont="1" applyFill="1" applyBorder="1" applyAlignment="1" quotePrefix="1">
      <alignment horizontal="left" wrapText="1"/>
    </xf>
    <xf numFmtId="3" fontId="33" fillId="0" borderId="10" xfId="0" applyNumberFormat="1" applyFont="1" applyBorder="1" applyAlignment="1">
      <alignment/>
    </xf>
    <xf numFmtId="3" fontId="33" fillId="0" borderId="10" xfId="0" applyNumberFormat="1" applyFont="1" applyFill="1" applyBorder="1" applyAlignment="1" applyProtection="1">
      <alignment wrapText="1"/>
      <protection/>
    </xf>
    <xf numFmtId="0" fontId="33" fillId="40" borderId="43" xfId="0" applyNumberFormat="1" applyFont="1" applyFill="1" applyBorder="1" applyAlignment="1" applyProtection="1">
      <alignment horizontal="right" wrapText="1"/>
      <protection/>
    </xf>
    <xf numFmtId="0" fontId="33" fillId="40" borderId="40" xfId="0" applyNumberFormat="1" applyFont="1" applyFill="1" applyBorder="1" applyAlignment="1" applyProtection="1">
      <alignment horizontal="right" vertical="center" wrapText="1"/>
      <protection/>
    </xf>
    <xf numFmtId="3" fontId="33" fillId="0" borderId="40" xfId="0" applyNumberFormat="1" applyFont="1" applyBorder="1" applyAlignment="1">
      <alignment/>
    </xf>
    <xf numFmtId="3" fontId="2" fillId="27" borderId="0" xfId="0" applyNumberFormat="1" applyFont="1" applyFill="1" applyBorder="1" applyAlignment="1" applyProtection="1">
      <alignment wrapText="1"/>
      <protection locked="0"/>
    </xf>
    <xf numFmtId="4" fontId="8" fillId="27" borderId="0" xfId="0" applyNumberFormat="1" applyFont="1" applyFill="1" applyBorder="1" applyAlignment="1" applyProtection="1">
      <alignment horizontal="center" wrapText="1"/>
      <protection locked="0"/>
    </xf>
    <xf numFmtId="4" fontId="42" fillId="27" borderId="0" xfId="0" applyNumberFormat="1" applyFont="1" applyFill="1" applyBorder="1" applyAlignment="1" applyProtection="1">
      <alignment horizontal="center" wrapText="1"/>
      <protection locked="0"/>
    </xf>
    <xf numFmtId="4" fontId="8" fillId="27" borderId="0" xfId="0" applyNumberFormat="1" applyFont="1" applyFill="1" applyAlignment="1" applyProtection="1">
      <alignment horizontal="center" wrapText="1"/>
      <protection locked="0"/>
    </xf>
    <xf numFmtId="3" fontId="22" fillId="0" borderId="0" xfId="0" applyNumberFormat="1" applyFont="1" applyAlignment="1" applyProtection="1" quotePrefix="1">
      <alignment horizontal="left"/>
      <protection locked="0"/>
    </xf>
    <xf numFmtId="4" fontId="9" fillId="0" borderId="0" xfId="0" applyNumberFormat="1" applyFont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4" fontId="16" fillId="38" borderId="10" xfId="0" applyNumberFormat="1" applyFont="1" applyFill="1" applyBorder="1" applyAlignment="1" applyProtection="1">
      <alignment wrapText="1"/>
      <protection/>
    </xf>
    <xf numFmtId="0" fontId="49" fillId="35" borderId="0" xfId="0" applyFont="1" applyFill="1" applyAlignment="1" applyProtection="1">
      <alignment/>
      <protection locked="0"/>
    </xf>
    <xf numFmtId="3" fontId="26" fillId="0" borderId="0" xfId="0" applyNumberFormat="1" applyFont="1" applyAlignment="1" applyProtection="1" quotePrefix="1">
      <alignment horizontal="left"/>
      <protection locked="0"/>
    </xf>
    <xf numFmtId="4" fontId="12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 applyBorder="1" applyAlignment="1" applyProtection="1">
      <alignment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45" fillId="0" borderId="0" xfId="0" applyNumberFormat="1" applyFont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5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/>
    </xf>
    <xf numFmtId="4" fontId="44" fillId="7" borderId="10" xfId="0" applyNumberFormat="1" applyFont="1" applyFill="1" applyBorder="1" applyAlignment="1" applyProtection="1">
      <alignment wrapText="1"/>
      <protection/>
    </xf>
    <xf numFmtId="4" fontId="16" fillId="38" borderId="10" xfId="0" applyNumberFormat="1" applyFont="1" applyFill="1" applyBorder="1" applyAlignment="1" applyProtection="1">
      <alignment wrapText="1"/>
      <protection locked="0"/>
    </xf>
    <xf numFmtId="1" fontId="11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/>
    </xf>
    <xf numFmtId="4" fontId="16" fillId="35" borderId="15" xfId="0" applyNumberFormat="1" applyFont="1" applyFill="1" applyBorder="1" applyAlignment="1" applyProtection="1">
      <alignment wrapText="1"/>
      <protection locked="0"/>
    </xf>
    <xf numFmtId="4" fontId="45" fillId="35" borderId="15" xfId="0" applyNumberFormat="1" applyFont="1" applyFill="1" applyBorder="1" applyAlignment="1" applyProtection="1">
      <alignment wrapText="1"/>
      <protection locked="0"/>
    </xf>
    <xf numFmtId="4" fontId="12" fillId="42" borderId="15" xfId="0" applyNumberFormat="1" applyFont="1" applyFill="1" applyBorder="1" applyAlignment="1" applyProtection="1">
      <alignment wrapText="1"/>
      <protection locked="0"/>
    </xf>
    <xf numFmtId="4" fontId="12" fillId="42" borderId="10" xfId="0" applyNumberFormat="1" applyFont="1" applyFill="1" applyBorder="1" applyAlignment="1" applyProtection="1">
      <alignment wrapText="1"/>
      <protection locked="0"/>
    </xf>
    <xf numFmtId="1" fontId="13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/>
    </xf>
    <xf numFmtId="4" fontId="44" fillId="7" borderId="15" xfId="0" applyNumberFormat="1" applyFont="1" applyFill="1" applyBorder="1" applyAlignment="1" applyProtection="1">
      <alignment wrapText="1"/>
      <protection/>
    </xf>
    <xf numFmtId="4" fontId="16" fillId="41" borderId="15" xfId="0" applyNumberFormat="1" applyFont="1" applyFill="1" applyBorder="1" applyAlignment="1" applyProtection="1">
      <alignment wrapText="1"/>
      <protection locked="0"/>
    </xf>
    <xf numFmtId="4" fontId="16" fillId="41" borderId="10" xfId="0" applyNumberFormat="1" applyFont="1" applyFill="1" applyBorder="1" applyAlignment="1" applyProtection="1">
      <alignment wrapText="1"/>
      <protection locked="0"/>
    </xf>
    <xf numFmtId="0" fontId="28" fillId="34" borderId="10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48" fillId="35" borderId="0" xfId="0" applyFont="1" applyFill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 wrapText="1"/>
      <protection locked="0"/>
    </xf>
    <xf numFmtId="1" fontId="11" fillId="34" borderId="40" xfId="0" applyNumberFormat="1" applyFont="1" applyFill="1" applyBorder="1" applyAlignment="1" applyProtection="1">
      <alignment wrapText="1"/>
      <protection locked="0"/>
    </xf>
    <xf numFmtId="0" fontId="28" fillId="34" borderId="40" xfId="0" applyFont="1" applyFill="1" applyBorder="1" applyAlignment="1" applyProtection="1">
      <alignment/>
      <protection locked="0"/>
    </xf>
    <xf numFmtId="4" fontId="39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0" fontId="26" fillId="34" borderId="40" xfId="0" applyFont="1" applyFill="1" applyBorder="1" applyAlignment="1" applyProtection="1">
      <alignment/>
      <protection locked="0"/>
    </xf>
    <xf numFmtId="4" fontId="26" fillId="34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/>
    </xf>
    <xf numFmtId="4" fontId="40" fillId="0" borderId="10" xfId="0" applyNumberFormat="1" applyFont="1" applyBorder="1" applyAlignment="1" applyProtection="1">
      <alignment/>
      <protection/>
    </xf>
    <xf numFmtId="4" fontId="40" fillId="0" borderId="10" xfId="0" applyNumberFormat="1" applyFont="1" applyBorder="1" applyAlignment="1" applyProtection="1">
      <alignment/>
      <protection locked="0"/>
    </xf>
    <xf numFmtId="0" fontId="53" fillId="35" borderId="0" xfId="0" applyFont="1" applyFill="1" applyAlignment="1" applyProtection="1">
      <alignment/>
      <protection locked="0"/>
    </xf>
    <xf numFmtId="1" fontId="52" fillId="34" borderId="40" xfId="0" applyNumberFormat="1" applyFont="1" applyFill="1" applyBorder="1" applyAlignment="1" applyProtection="1">
      <alignment wrapText="1"/>
      <protection locked="0"/>
    </xf>
    <xf numFmtId="4" fontId="52" fillId="34" borderId="10" xfId="0" applyNumberFormat="1" applyFont="1" applyFill="1" applyBorder="1" applyAlignment="1" applyProtection="1">
      <alignment/>
      <protection/>
    </xf>
    <xf numFmtId="4" fontId="40" fillId="34" borderId="10" xfId="0" applyNumberFormat="1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1" fontId="10" fillId="40" borderId="10" xfId="0" applyNumberFormat="1" applyFont="1" applyFill="1" applyBorder="1" applyAlignment="1" applyProtection="1">
      <alignment horizontal="left" wrapText="1"/>
      <protection locked="0"/>
    </xf>
    <xf numFmtId="4" fontId="8" fillId="40" borderId="10" xfId="0" applyNumberFormat="1" applyFont="1" applyFill="1" applyBorder="1" applyAlignment="1" applyProtection="1">
      <alignment wrapText="1"/>
      <protection locked="0"/>
    </xf>
    <xf numFmtId="4" fontId="16" fillId="40" borderId="10" xfId="0" applyNumberFormat="1" applyFont="1" applyFill="1" applyBorder="1" applyAlignment="1" applyProtection="1">
      <alignment wrapText="1"/>
      <protection locked="0"/>
    </xf>
    <xf numFmtId="4" fontId="42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/>
      <protection locked="0"/>
    </xf>
    <xf numFmtId="3" fontId="16" fillId="40" borderId="0" xfId="0" applyNumberFormat="1" applyFont="1" applyFill="1" applyBorder="1" applyAlignment="1" applyProtection="1">
      <alignment/>
      <protection locked="0"/>
    </xf>
    <xf numFmtId="3" fontId="8" fillId="41" borderId="40" xfId="0" applyNumberFormat="1" applyFont="1" applyFill="1" applyBorder="1" applyAlignment="1" applyProtection="1">
      <alignment wrapText="1"/>
      <protection locked="0"/>
    </xf>
    <xf numFmtId="3" fontId="8" fillId="41" borderId="40" xfId="0" applyNumberFormat="1" applyFont="1" applyFill="1" applyBorder="1" applyAlignment="1" applyProtection="1">
      <alignment/>
      <protection locked="0"/>
    </xf>
    <xf numFmtId="3" fontId="9" fillId="40" borderId="13" xfId="0" applyNumberFormat="1" applyFont="1" applyFill="1" applyBorder="1" applyAlignment="1" applyProtection="1">
      <alignment wrapText="1"/>
      <protection locked="0"/>
    </xf>
    <xf numFmtId="3" fontId="9" fillId="40" borderId="13" xfId="0" applyNumberFormat="1" applyFont="1" applyFill="1" applyBorder="1" applyAlignment="1" applyProtection="1">
      <alignment/>
      <protection locked="0"/>
    </xf>
    <xf numFmtId="4" fontId="9" fillId="0" borderId="40" xfId="0" applyNumberFormat="1" applyFont="1" applyBorder="1" applyAlignment="1" applyProtection="1">
      <alignment vertical="center" wrapText="1"/>
      <protection locked="0"/>
    </xf>
    <xf numFmtId="1" fontId="11" fillId="35" borderId="40" xfId="0" applyNumberFormat="1" applyFont="1" applyFill="1" applyBorder="1" applyAlignment="1" applyProtection="1">
      <alignment vertical="center" wrapText="1"/>
      <protection locked="0"/>
    </xf>
    <xf numFmtId="4" fontId="12" fillId="35" borderId="40" xfId="0" applyNumberFormat="1" applyFont="1" applyFill="1" applyBorder="1" applyAlignment="1" applyProtection="1">
      <alignment vertical="center" wrapText="1"/>
      <protection locked="0"/>
    </xf>
    <xf numFmtId="3" fontId="21" fillId="27" borderId="38" xfId="0" applyNumberFormat="1" applyFont="1" applyFill="1" applyBorder="1" applyAlignment="1" applyProtection="1" quotePrefix="1">
      <alignment horizontal="left"/>
      <protection locked="0"/>
    </xf>
    <xf numFmtId="3" fontId="8" fillId="27" borderId="38" xfId="0" applyNumberFormat="1" applyFont="1" applyFill="1" applyBorder="1" applyAlignment="1" applyProtection="1">
      <alignment horizontal="left"/>
      <protection locked="0"/>
    </xf>
    <xf numFmtId="3" fontId="8" fillId="27" borderId="38" xfId="0" applyNumberFormat="1" applyFont="1" applyFill="1" applyBorder="1" applyAlignment="1" applyProtection="1">
      <alignment wrapText="1"/>
      <protection/>
    </xf>
    <xf numFmtId="4" fontId="8" fillId="27" borderId="38" xfId="0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/>
    </xf>
    <xf numFmtId="4" fontId="10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42" fillId="39" borderId="11" xfId="0" applyNumberFormat="1" applyFont="1" applyFill="1" applyBorder="1" applyAlignment="1" applyProtection="1">
      <alignment horizontal="center" vertical="center" wrapText="1"/>
      <protection locked="0"/>
    </xf>
    <xf numFmtId="1" fontId="44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44" fillId="39" borderId="10" xfId="0" applyNumberFormat="1" applyFont="1" applyFill="1" applyBorder="1" applyAlignment="1" applyProtection="1">
      <alignment wrapText="1"/>
      <protection/>
    </xf>
    <xf numFmtId="4" fontId="45" fillId="39" borderId="10" xfId="0" applyNumberFormat="1" applyFont="1" applyFill="1" applyBorder="1" applyAlignment="1" applyProtection="1">
      <alignment wrapText="1"/>
      <protection locked="0"/>
    </xf>
    <xf numFmtId="4" fontId="45" fillId="39" borderId="10" xfId="0" applyNumberFormat="1" applyFont="1" applyFill="1" applyBorder="1" applyAlignment="1" applyProtection="1">
      <alignment wrapText="1"/>
      <protection/>
    </xf>
    <xf numFmtId="0" fontId="28" fillId="40" borderId="0" xfId="0" applyFont="1" applyFill="1" applyBorder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wrapText="1"/>
      <protection/>
    </xf>
    <xf numFmtId="0" fontId="26" fillId="34" borderId="0" xfId="0" applyFont="1" applyFill="1" applyBorder="1" applyAlignment="1" applyProtection="1">
      <alignment/>
      <protection locked="0"/>
    </xf>
    <xf numFmtId="4" fontId="26" fillId="34" borderId="0" xfId="0" applyNumberFormat="1" applyFont="1" applyFill="1" applyBorder="1" applyAlignment="1" applyProtection="1">
      <alignment/>
      <protection locked="0"/>
    </xf>
    <xf numFmtId="0" fontId="26" fillId="40" borderId="0" xfId="0" applyFont="1" applyFill="1" applyBorder="1" applyAlignment="1" applyProtection="1">
      <alignment/>
      <protection locked="0"/>
    </xf>
    <xf numFmtId="4" fontId="26" fillId="40" borderId="0" xfId="0" applyNumberFormat="1" applyFont="1" applyFill="1" applyBorder="1" applyAlignment="1" applyProtection="1">
      <alignment/>
      <protection locked="0"/>
    </xf>
    <xf numFmtId="0" fontId="48" fillId="40" borderId="0" xfId="0" applyFont="1" applyFill="1" applyAlignment="1" applyProtection="1">
      <alignment/>
      <protection locked="0"/>
    </xf>
    <xf numFmtId="4" fontId="16" fillId="40" borderId="15" xfId="0" applyNumberFormat="1" applyFont="1" applyFill="1" applyBorder="1" applyAlignment="1" applyProtection="1">
      <alignment wrapText="1"/>
      <protection locked="0"/>
    </xf>
    <xf numFmtId="4" fontId="16" fillId="40" borderId="15" xfId="0" applyNumberFormat="1" applyFont="1" applyFill="1" applyBorder="1" applyAlignment="1" applyProtection="1">
      <alignment wrapText="1"/>
      <protection/>
    </xf>
    <xf numFmtId="4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9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/>
    </xf>
    <xf numFmtId="4" fontId="16" fillId="39" borderId="15" xfId="0" applyNumberFormat="1" applyFont="1" applyFill="1" applyBorder="1" applyAlignment="1" applyProtection="1">
      <alignment wrapText="1"/>
      <protection locked="0"/>
    </xf>
    <xf numFmtId="4" fontId="16" fillId="39" borderId="15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/>
      <protection locked="0"/>
    </xf>
    <xf numFmtId="4" fontId="39" fillId="39" borderId="10" xfId="0" applyNumberFormat="1" applyFont="1" applyFill="1" applyBorder="1" applyAlignment="1" applyProtection="1">
      <alignment/>
      <protection/>
    </xf>
    <xf numFmtId="4" fontId="13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4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51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9" borderId="11" xfId="0" applyNumberFormat="1" applyFont="1" applyFill="1" applyBorder="1" applyAlignment="1" applyProtection="1">
      <alignment horizontal="center" vertical="center" wrapText="1"/>
      <protection locked="0"/>
    </xf>
    <xf numFmtId="1" fontId="44" fillId="39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39" borderId="10" xfId="0" applyNumberFormat="1" applyFont="1" applyFill="1" applyBorder="1" applyAlignment="1" applyProtection="1">
      <alignment wrapText="1"/>
      <protection/>
    </xf>
    <xf numFmtId="4" fontId="12" fillId="39" borderId="15" xfId="0" applyNumberFormat="1" applyFont="1" applyFill="1" applyBorder="1" applyAlignment="1" applyProtection="1">
      <alignment wrapText="1"/>
      <protection locked="0"/>
    </xf>
    <xf numFmtId="4" fontId="45" fillId="39" borderId="15" xfId="0" applyNumberFormat="1" applyFont="1" applyFill="1" applyBorder="1" applyAlignment="1" applyProtection="1">
      <alignment wrapText="1"/>
      <protection locked="0"/>
    </xf>
    <xf numFmtId="4" fontId="44" fillId="39" borderId="15" xfId="0" applyNumberFormat="1" applyFont="1" applyFill="1" applyBorder="1" applyAlignment="1" applyProtection="1">
      <alignment wrapText="1"/>
      <protection/>
    </xf>
    <xf numFmtId="4" fontId="45" fillId="39" borderId="10" xfId="0" applyNumberFormat="1" applyFont="1" applyFill="1" applyBorder="1" applyAlignment="1" applyProtection="1">
      <alignment/>
      <protection locked="0"/>
    </xf>
    <xf numFmtId="0" fontId="28" fillId="41" borderId="0" xfId="0" applyFont="1" applyFill="1" applyAlignment="1" applyProtection="1">
      <alignment/>
      <protection locked="0"/>
    </xf>
    <xf numFmtId="0" fontId="49" fillId="41" borderId="0" xfId="0" applyFont="1" applyFill="1" applyAlignment="1" applyProtection="1">
      <alignment/>
      <protection locked="0"/>
    </xf>
    <xf numFmtId="1" fontId="11" fillId="40" borderId="0" xfId="0" applyNumberFormat="1" applyFont="1" applyFill="1" applyBorder="1" applyAlignment="1" applyProtection="1">
      <alignment wrapText="1"/>
      <protection locked="0"/>
    </xf>
    <xf numFmtId="0" fontId="3" fillId="40" borderId="0" xfId="0" applyNumberFormat="1" applyFont="1" applyFill="1" applyBorder="1" applyAlignment="1" applyProtection="1" quotePrefix="1">
      <alignment horizontal="left" vertical="justify" wrapText="1"/>
      <protection locked="0"/>
    </xf>
    <xf numFmtId="4" fontId="12" fillId="40" borderId="0" xfId="0" applyNumberFormat="1" applyFont="1" applyFill="1" applyBorder="1" applyAlignment="1" applyProtection="1">
      <alignment wrapText="1"/>
      <protection/>
    </xf>
    <xf numFmtId="4" fontId="45" fillId="40" borderId="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0" fillId="0" borderId="39" xfId="0" applyNumberFormat="1" applyFont="1" applyFill="1" applyBorder="1" applyAlignment="1" applyProtection="1">
      <alignment wrapText="1"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quotePrefix="1">
      <alignment horizontal="left"/>
    </xf>
    <xf numFmtId="0" fontId="4" fillId="0" borderId="11" xfId="0" applyNumberFormat="1" applyFont="1" applyFill="1" applyBorder="1" applyAlignment="1" applyProtection="1" quotePrefix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4" fillId="42" borderId="11" xfId="0" applyNumberFormat="1" applyFont="1" applyFill="1" applyBorder="1" applyAlignment="1" applyProtection="1">
      <alignment horizontal="left" wrapText="1"/>
      <protection/>
    </xf>
    <xf numFmtId="0" fontId="0" fillId="42" borderId="38" xfId="0" applyNumberFormat="1" applyFont="1" applyFill="1" applyBorder="1" applyAlignment="1" applyProtection="1">
      <alignment wrapText="1"/>
      <protection/>
    </xf>
    <xf numFmtId="0" fontId="0" fillId="42" borderId="38" xfId="0" applyNumberFormat="1" applyFont="1" applyFill="1" applyBorder="1" applyAlignment="1" applyProtection="1">
      <alignment/>
      <protection/>
    </xf>
    <xf numFmtId="0" fontId="4" fillId="0" borderId="43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0" fontId="4" fillId="42" borderId="11" xfId="0" applyNumberFormat="1" applyFont="1" applyFill="1" applyBorder="1" applyAlignment="1" applyProtection="1" quotePrefix="1">
      <alignment horizontal="left" wrapText="1"/>
      <protection/>
    </xf>
    <xf numFmtId="0" fontId="0" fillId="42" borderId="39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NumberFormat="1" applyFont="1" applyFill="1" applyBorder="1" applyAlignment="1" applyProtection="1">
      <alignment horizontal="left" wrapText="1"/>
      <protection/>
    </xf>
    <xf numFmtId="0" fontId="31" fillId="0" borderId="39" xfId="0" applyNumberFormat="1" applyFont="1" applyFill="1" applyBorder="1" applyAlignment="1" applyProtection="1">
      <alignment wrapText="1"/>
      <protection/>
    </xf>
    <xf numFmtId="0" fontId="31" fillId="0" borderId="39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40" borderId="43" xfId="0" applyFont="1" applyFill="1" applyBorder="1" applyAlignment="1" quotePrefix="1">
      <alignment horizontal="left" wrapText="1"/>
    </xf>
    <xf numFmtId="0" fontId="33" fillId="40" borderId="38" xfId="0" applyFont="1" applyFill="1" applyBorder="1" applyAlignment="1" quotePrefix="1">
      <alignment horizontal="left" wrapText="1"/>
    </xf>
    <xf numFmtId="0" fontId="33" fillId="40" borderId="44" xfId="0" applyFont="1" applyFill="1" applyBorder="1" applyAlignment="1" quotePrefix="1">
      <alignment horizontal="left" wrapText="1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" fontId="38" fillId="0" borderId="39" xfId="0" applyNumberFormat="1" applyFont="1" applyBorder="1" applyAlignment="1" applyProtection="1">
      <alignment horizontal="center" vertical="center" wrapText="1"/>
      <protection locked="0"/>
    </xf>
    <xf numFmtId="4" fontId="38" fillId="0" borderId="45" xfId="0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54" fillId="0" borderId="38" xfId="0" applyNumberFormat="1" applyFont="1" applyBorder="1" applyAlignment="1" applyProtection="1">
      <alignment horizontal="left" wrapText="1"/>
      <protection locked="0"/>
    </xf>
    <xf numFmtId="4" fontId="8" fillId="0" borderId="43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44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8" fillId="40" borderId="38" xfId="0" applyNumberFormat="1" applyFont="1" applyFill="1" applyBorder="1" applyAlignment="1" applyProtection="1">
      <alignment horizontal="left" wrapText="1"/>
      <protection locked="0"/>
    </xf>
    <xf numFmtId="0" fontId="48" fillId="0" borderId="38" xfId="0" applyFont="1" applyBorder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 wrapText="1"/>
      <protection locked="0"/>
    </xf>
    <xf numFmtId="4" fontId="9" fillId="0" borderId="0" xfId="0" applyNumberFormat="1" applyFont="1" applyAlignment="1" applyProtection="1">
      <alignment horizontal="center" wrapText="1"/>
      <protection locked="0"/>
    </xf>
    <xf numFmtId="4" fontId="38" fillId="41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93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942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9525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05275"/>
          <a:ext cx="933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0</xdr:col>
      <xdr:colOff>952500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05275"/>
          <a:ext cx="9429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5815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952500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58150"/>
          <a:ext cx="94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11" sqref="H11"/>
    </sheetView>
  </sheetViews>
  <sheetFormatPr defaultColWidth="8.8515625" defaultRowHeight="12.75"/>
  <cols>
    <col min="1" max="4" width="8.8515625" style="79" customWidth="1"/>
    <col min="5" max="5" width="2.421875" style="79" customWidth="1"/>
    <col min="6" max="6" width="17.7109375" style="79" customWidth="1"/>
    <col min="7" max="7" width="10.421875" style="79" customWidth="1"/>
    <col min="8" max="8" width="17.7109375" style="79" customWidth="1"/>
    <col min="9" max="16384" width="8.8515625" style="79" customWidth="1"/>
  </cols>
  <sheetData>
    <row r="1" spans="1:8" ht="51.75" customHeight="1">
      <c r="A1" s="410" t="s">
        <v>178</v>
      </c>
      <c r="B1" s="410"/>
      <c r="C1" s="410"/>
      <c r="D1" s="410"/>
      <c r="E1" s="410"/>
      <c r="F1" s="410"/>
      <c r="G1" s="410"/>
      <c r="H1" s="410"/>
    </row>
    <row r="2" spans="1:8" ht="12.75">
      <c r="A2" s="410" t="s">
        <v>92</v>
      </c>
      <c r="B2" s="410"/>
      <c r="C2" s="410"/>
      <c r="D2" s="410"/>
      <c r="E2" s="410"/>
      <c r="F2" s="410"/>
      <c r="G2" s="411"/>
      <c r="H2" s="411"/>
    </row>
    <row r="3" spans="1:8" ht="12.75">
      <c r="A3" s="410"/>
      <c r="B3" s="410"/>
      <c r="C3" s="410"/>
      <c r="D3" s="410"/>
      <c r="E3" s="410"/>
      <c r="F3" s="410"/>
      <c r="G3" s="410"/>
      <c r="H3" s="412"/>
    </row>
    <row r="4" spans="1:8" ht="12.75">
      <c r="A4" s="245"/>
      <c r="B4" s="246"/>
      <c r="C4" s="246"/>
      <c r="D4" s="246"/>
      <c r="E4" s="246"/>
      <c r="F4" s="75"/>
      <c r="G4" s="75"/>
      <c r="H4" s="75"/>
    </row>
    <row r="5" spans="1:8" ht="39" thickBot="1">
      <c r="A5" s="254"/>
      <c r="B5" s="258"/>
      <c r="C5" s="258"/>
      <c r="D5" s="259"/>
      <c r="E5" s="260"/>
      <c r="F5" s="261" t="s">
        <v>147</v>
      </c>
      <c r="G5" s="261" t="s">
        <v>148</v>
      </c>
      <c r="H5" s="262" t="s">
        <v>149</v>
      </c>
    </row>
    <row r="6" spans="1:8" ht="18" customHeight="1" thickTop="1">
      <c r="A6" s="413" t="s">
        <v>93</v>
      </c>
      <c r="B6" s="414"/>
      <c r="C6" s="414"/>
      <c r="D6" s="414"/>
      <c r="E6" s="415"/>
      <c r="F6" s="257">
        <f>SUM(F7+F8)</f>
        <v>5404600</v>
      </c>
      <c r="G6" s="257">
        <f>SUM(G7+G8)</f>
        <v>5404600</v>
      </c>
      <c r="H6" s="257">
        <f>SUM(H7+H8)</f>
        <v>5404600</v>
      </c>
    </row>
    <row r="7" spans="1:8" ht="18" customHeight="1">
      <c r="A7" s="405" t="s">
        <v>94</v>
      </c>
      <c r="B7" s="406"/>
      <c r="C7" s="406"/>
      <c r="D7" s="406"/>
      <c r="E7" s="407"/>
      <c r="F7" s="264">
        <v>5404600</v>
      </c>
      <c r="G7" s="264">
        <v>5404600</v>
      </c>
      <c r="H7" s="264">
        <v>5404600</v>
      </c>
    </row>
    <row r="8" spans="1:8" ht="18" customHeight="1">
      <c r="A8" s="408" t="s">
        <v>95</v>
      </c>
      <c r="B8" s="407"/>
      <c r="C8" s="407"/>
      <c r="D8" s="407"/>
      <c r="E8" s="407"/>
      <c r="F8" s="264"/>
      <c r="G8" s="264"/>
      <c r="H8" s="264"/>
    </row>
    <row r="9" spans="1:8" ht="18" customHeight="1">
      <c r="A9" s="255" t="s">
        <v>96</v>
      </c>
      <c r="B9" s="256"/>
      <c r="C9" s="241"/>
      <c r="D9" s="241"/>
      <c r="E9" s="241"/>
      <c r="F9" s="243">
        <f>SUM(F10+F11)</f>
        <v>5404600</v>
      </c>
      <c r="G9" s="243">
        <f>SUM(G10+G11)</f>
        <v>5404600</v>
      </c>
      <c r="H9" s="243">
        <f>SUM(H10+H11)</f>
        <v>5404600</v>
      </c>
    </row>
    <row r="10" spans="1:8" ht="18" customHeight="1">
      <c r="A10" s="409" t="s">
        <v>97</v>
      </c>
      <c r="B10" s="406"/>
      <c r="C10" s="406"/>
      <c r="D10" s="406"/>
      <c r="E10" s="406"/>
      <c r="F10" s="265">
        <v>5404600</v>
      </c>
      <c r="G10" s="265">
        <v>5404600</v>
      </c>
      <c r="H10" s="265">
        <v>5404600</v>
      </c>
    </row>
    <row r="11" spans="1:8" ht="18" customHeight="1">
      <c r="A11" s="408" t="s">
        <v>98</v>
      </c>
      <c r="B11" s="407"/>
      <c r="C11" s="407"/>
      <c r="D11" s="407"/>
      <c r="E11" s="407"/>
      <c r="F11" s="265"/>
      <c r="G11" s="265"/>
      <c r="H11" s="265"/>
    </row>
    <row r="12" spans="1:8" ht="18" customHeight="1">
      <c r="A12" s="418" t="s">
        <v>99</v>
      </c>
      <c r="B12" s="419"/>
      <c r="C12" s="419"/>
      <c r="D12" s="419"/>
      <c r="E12" s="419"/>
      <c r="F12" s="242">
        <f>+F6-F9</f>
        <v>0</v>
      </c>
      <c r="G12" s="242">
        <f>+G6-G9</f>
        <v>0</v>
      </c>
      <c r="H12" s="242">
        <f>+H6-H9</f>
        <v>0</v>
      </c>
    </row>
    <row r="13" spans="1:8" ht="12.75">
      <c r="A13" s="410"/>
      <c r="B13" s="420"/>
      <c r="C13" s="420"/>
      <c r="D13" s="420"/>
      <c r="E13" s="420"/>
      <c r="F13" s="412"/>
      <c r="G13" s="412"/>
      <c r="H13" s="412"/>
    </row>
    <row r="14" spans="1:8" ht="39" thickBot="1">
      <c r="A14" s="263"/>
      <c r="B14" s="258"/>
      <c r="C14" s="258"/>
      <c r="D14" s="259"/>
      <c r="E14" s="260"/>
      <c r="F14" s="261" t="s">
        <v>147</v>
      </c>
      <c r="G14" s="261" t="s">
        <v>148</v>
      </c>
      <c r="H14" s="262" t="s">
        <v>149</v>
      </c>
    </row>
    <row r="15" spans="1:8" ht="38.25" customHeight="1" thickTop="1">
      <c r="A15" s="425" t="s">
        <v>136</v>
      </c>
      <c r="B15" s="426"/>
      <c r="C15" s="426"/>
      <c r="D15" s="426"/>
      <c r="E15" s="427"/>
      <c r="F15" s="266"/>
      <c r="G15" s="266"/>
      <c r="H15" s="267"/>
    </row>
    <row r="16" spans="1:8" ht="30" customHeight="1">
      <c r="A16" s="421" t="s">
        <v>137</v>
      </c>
      <c r="B16" s="422"/>
      <c r="C16" s="422"/>
      <c r="D16" s="422"/>
      <c r="E16" s="423"/>
      <c r="F16" s="248"/>
      <c r="G16" s="248"/>
      <c r="H16" s="244"/>
    </row>
    <row r="17" spans="1:8" ht="24" customHeight="1">
      <c r="A17" s="424"/>
      <c r="B17" s="420"/>
      <c r="C17" s="420"/>
      <c r="D17" s="420"/>
      <c r="E17" s="420"/>
      <c r="F17" s="412"/>
      <c r="G17" s="412"/>
      <c r="H17" s="412"/>
    </row>
    <row r="18" spans="1:8" ht="39" thickBot="1">
      <c r="A18" s="263"/>
      <c r="B18" s="258"/>
      <c r="C18" s="258"/>
      <c r="D18" s="259"/>
      <c r="E18" s="260"/>
      <c r="F18" s="261" t="s">
        <v>147</v>
      </c>
      <c r="G18" s="261" t="s">
        <v>148</v>
      </c>
      <c r="H18" s="262" t="s">
        <v>149</v>
      </c>
    </row>
    <row r="19" spans="1:8" ht="24" customHeight="1" thickTop="1">
      <c r="A19" s="416" t="s">
        <v>100</v>
      </c>
      <c r="B19" s="417"/>
      <c r="C19" s="417"/>
      <c r="D19" s="417"/>
      <c r="E19" s="417"/>
      <c r="F19" s="268"/>
      <c r="G19" s="268"/>
      <c r="H19" s="268"/>
    </row>
    <row r="20" spans="1:8" ht="24" customHeight="1">
      <c r="A20" s="405" t="s">
        <v>101</v>
      </c>
      <c r="B20" s="406"/>
      <c r="C20" s="406"/>
      <c r="D20" s="406"/>
      <c r="E20" s="406"/>
      <c r="F20" s="264"/>
      <c r="G20" s="264"/>
      <c r="H20" s="264"/>
    </row>
    <row r="21" spans="1:8" ht="24" customHeight="1">
      <c r="A21" s="409" t="s">
        <v>102</v>
      </c>
      <c r="B21" s="406"/>
      <c r="C21" s="406"/>
      <c r="D21" s="406"/>
      <c r="E21" s="406"/>
      <c r="F21" s="264"/>
      <c r="G21" s="264"/>
      <c r="H21" s="264"/>
    </row>
    <row r="22" spans="1:8" ht="24" customHeight="1">
      <c r="A22" s="249"/>
      <c r="B22" s="250"/>
      <c r="C22" s="247"/>
      <c r="D22" s="251"/>
      <c r="E22" s="250"/>
      <c r="F22" s="252"/>
      <c r="G22" s="252"/>
      <c r="H22" s="252"/>
    </row>
    <row r="23" spans="1:8" ht="24" customHeight="1">
      <c r="A23" s="409" t="s">
        <v>103</v>
      </c>
      <c r="B23" s="406"/>
      <c r="C23" s="406"/>
      <c r="D23" s="406"/>
      <c r="E23" s="406"/>
      <c r="F23" s="76">
        <f>IF((F12+F16+F21)&lt;&gt;0,"NESLAGANJE ZBROJA",(F12+F16+F21))</f>
        <v>0</v>
      </c>
      <c r="G23" s="76">
        <f>IF((G12+G16+G21)&lt;&gt;0,"NESLAGANJE ZBROJA",(G12+G16+G21))</f>
        <v>0</v>
      </c>
      <c r="H23" s="76">
        <f>IF((H12+H16+H21)&lt;&gt;0,"NESLAGANJE ZBROJA",(H12+H16+H21))</f>
        <v>0</v>
      </c>
    </row>
    <row r="24" spans="1:8" ht="12.75">
      <c r="A24" s="253"/>
      <c r="B24" s="246"/>
      <c r="C24" s="246"/>
      <c r="D24" s="246"/>
      <c r="E24" s="246"/>
      <c r="F24" s="75"/>
      <c r="G24" s="75"/>
      <c r="H24" s="75"/>
    </row>
    <row r="25" spans="1:8" ht="12.75">
      <c r="A25" s="75"/>
      <c r="B25" s="75"/>
      <c r="C25" s="75"/>
      <c r="D25" s="77"/>
      <c r="E25" s="75"/>
      <c r="F25" s="75"/>
      <c r="G25" s="75"/>
      <c r="H25" s="75"/>
    </row>
    <row r="26" spans="1:8" ht="12.75">
      <c r="A26" s="75"/>
      <c r="B26" s="75"/>
      <c r="C26" s="75"/>
      <c r="D26" s="77"/>
      <c r="E26" s="75"/>
      <c r="F26" s="75"/>
      <c r="G26" s="75"/>
      <c r="H26" s="75"/>
    </row>
    <row r="27" spans="1:8" ht="12.75">
      <c r="A27" s="75"/>
      <c r="B27" s="75"/>
      <c r="C27" s="75"/>
      <c r="D27" s="77"/>
      <c r="E27" s="75"/>
      <c r="F27" s="75"/>
      <c r="G27" s="75"/>
      <c r="H27" s="75"/>
    </row>
    <row r="28" spans="1:8" ht="12.75">
      <c r="A28" s="75"/>
      <c r="B28" s="75"/>
      <c r="C28" s="75"/>
      <c r="D28" s="77"/>
      <c r="E28" s="75"/>
      <c r="F28" s="75"/>
      <c r="G28" s="75"/>
      <c r="H28" s="75"/>
    </row>
    <row r="29" spans="1:8" ht="12.75">
      <c r="A29" s="75"/>
      <c r="B29" s="75"/>
      <c r="C29" s="75"/>
      <c r="D29" s="77"/>
      <c r="E29" s="75"/>
      <c r="F29" s="75"/>
      <c r="G29" s="75"/>
      <c r="H29" s="75"/>
    </row>
  </sheetData>
  <sheetProtection/>
  <mergeCells count="17">
    <mergeCell ref="A19:E19"/>
    <mergeCell ref="A20:E20"/>
    <mergeCell ref="A21:E21"/>
    <mergeCell ref="A23:E23"/>
    <mergeCell ref="A12:E12"/>
    <mergeCell ref="A13:H13"/>
    <mergeCell ref="A16:E16"/>
    <mergeCell ref="A17:H17"/>
    <mergeCell ref="A15:E15"/>
    <mergeCell ref="A7:E7"/>
    <mergeCell ref="A8:E8"/>
    <mergeCell ref="A10:E10"/>
    <mergeCell ref="A11:E11"/>
    <mergeCell ref="A1:H1"/>
    <mergeCell ref="A2:H2"/>
    <mergeCell ref="A3:H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28125" style="0" customWidth="1"/>
    <col min="3" max="3" width="15.421875" style="0" customWidth="1"/>
    <col min="4" max="6" width="16.140625" style="0" customWidth="1"/>
    <col min="7" max="7" width="20.00390625" style="0" customWidth="1"/>
    <col min="8" max="9" width="16.140625" style="0" customWidth="1"/>
  </cols>
  <sheetData>
    <row r="1" spans="1:8" ht="18">
      <c r="A1" s="434" t="s">
        <v>104</v>
      </c>
      <c r="B1" s="434"/>
      <c r="C1" s="434"/>
      <c r="D1" s="434"/>
      <c r="E1" s="434"/>
      <c r="F1" s="434"/>
      <c r="G1" s="434"/>
      <c r="H1" s="434"/>
    </row>
    <row r="2" spans="1:8" ht="13.5" thickBot="1">
      <c r="A2" s="78"/>
      <c r="B2" s="79"/>
      <c r="C2" s="79"/>
      <c r="D2" s="79"/>
      <c r="E2" s="79"/>
      <c r="F2" s="79"/>
      <c r="G2" s="79"/>
      <c r="H2" s="80" t="s">
        <v>1</v>
      </c>
    </row>
    <row r="3" spans="1:8" ht="26.25" thickBot="1">
      <c r="A3" s="81" t="s">
        <v>105</v>
      </c>
      <c r="B3" s="431" t="s">
        <v>108</v>
      </c>
      <c r="C3" s="432"/>
      <c r="D3" s="432"/>
      <c r="E3" s="432"/>
      <c r="F3" s="432"/>
      <c r="G3" s="432"/>
      <c r="H3" s="433"/>
    </row>
    <row r="4" spans="1:8" ht="57.75" customHeight="1" thickBot="1">
      <c r="A4" s="82" t="s">
        <v>106</v>
      </c>
      <c r="B4" s="83" t="s">
        <v>3</v>
      </c>
      <c r="C4" s="84" t="s">
        <v>4</v>
      </c>
      <c r="D4" s="84" t="s">
        <v>5</v>
      </c>
      <c r="E4" s="84" t="s">
        <v>6</v>
      </c>
      <c r="F4" s="84" t="s">
        <v>0</v>
      </c>
      <c r="G4" s="84" t="s">
        <v>8</v>
      </c>
      <c r="H4" s="85" t="s">
        <v>7</v>
      </c>
    </row>
    <row r="5" spans="1:8" ht="12.75">
      <c r="A5" s="86">
        <v>651</v>
      </c>
      <c r="B5" s="87"/>
      <c r="C5" s="88"/>
      <c r="D5" s="89"/>
      <c r="E5" s="90"/>
      <c r="F5" s="90"/>
      <c r="G5" s="91"/>
      <c r="H5" s="92"/>
    </row>
    <row r="6" spans="1:8" ht="12.75">
      <c r="A6" s="93">
        <v>652</v>
      </c>
      <c r="B6" s="94">
        <v>318600</v>
      </c>
      <c r="C6" s="95"/>
      <c r="D6" s="95">
        <v>408400</v>
      </c>
      <c r="E6" s="95"/>
      <c r="F6" s="95"/>
      <c r="G6" s="96"/>
      <c r="H6" s="97"/>
    </row>
    <row r="7" spans="1:8" ht="12.75">
      <c r="A7" s="93">
        <v>653</v>
      </c>
      <c r="B7" s="94"/>
      <c r="C7" s="95"/>
      <c r="D7" s="95"/>
      <c r="E7" s="95"/>
      <c r="F7" s="95"/>
      <c r="G7" s="96"/>
      <c r="H7" s="97"/>
    </row>
    <row r="8" spans="1:8" ht="12.75">
      <c r="A8" s="93">
        <v>661</v>
      </c>
      <c r="B8" s="94"/>
      <c r="C8" s="95"/>
      <c r="D8" s="95"/>
      <c r="E8" s="95"/>
      <c r="F8" s="95"/>
      <c r="G8" s="96"/>
      <c r="H8" s="97"/>
    </row>
    <row r="9" spans="1:8" ht="12.75">
      <c r="A9" s="93">
        <v>663</v>
      </c>
      <c r="B9" s="94">
        <v>4304200</v>
      </c>
      <c r="C9" s="95"/>
      <c r="D9" s="95"/>
      <c r="E9" s="95"/>
      <c r="F9" s="95"/>
      <c r="G9" s="96"/>
      <c r="H9" s="97"/>
    </row>
    <row r="10" spans="1:8" ht="12.75">
      <c r="A10" s="93">
        <v>671</v>
      </c>
      <c r="B10" s="94">
        <v>373400</v>
      </c>
      <c r="C10" s="95"/>
      <c r="D10" s="95"/>
      <c r="E10" s="95"/>
      <c r="F10" s="95"/>
      <c r="G10" s="96"/>
      <c r="H10" s="97"/>
    </row>
    <row r="11" spans="1:8" ht="12.75">
      <c r="A11" s="93">
        <v>673</v>
      </c>
      <c r="B11" s="94"/>
      <c r="C11" s="95"/>
      <c r="D11" s="95"/>
      <c r="E11" s="95"/>
      <c r="F11" s="95"/>
      <c r="G11" s="96"/>
      <c r="H11" s="97"/>
    </row>
    <row r="12" spans="1:8" ht="12.75">
      <c r="A12" s="93">
        <v>922</v>
      </c>
      <c r="B12" s="94"/>
      <c r="C12" s="95"/>
      <c r="D12" s="95"/>
      <c r="E12" s="95"/>
      <c r="F12" s="95"/>
      <c r="G12" s="96"/>
      <c r="H12" s="97"/>
    </row>
    <row r="13" spans="1:8" ht="13.5" thickBot="1">
      <c r="A13" s="99"/>
      <c r="B13" s="100"/>
      <c r="C13" s="101"/>
      <c r="D13" s="101"/>
      <c r="E13" s="101"/>
      <c r="F13" s="101"/>
      <c r="G13" s="102"/>
      <c r="H13" s="103"/>
    </row>
    <row r="14" spans="1:8" ht="26.25" thickBot="1">
      <c r="A14" s="104" t="s">
        <v>2</v>
      </c>
      <c r="B14" s="105">
        <v>4996200</v>
      </c>
      <c r="C14" s="106">
        <f>+C6</f>
        <v>0</v>
      </c>
      <c r="D14" s="107">
        <v>408400</v>
      </c>
      <c r="E14" s="106">
        <v>0</v>
      </c>
      <c r="F14" s="107">
        <f>+F6</f>
        <v>0</v>
      </c>
      <c r="G14" s="106">
        <v>0</v>
      </c>
      <c r="H14" s="108">
        <v>0</v>
      </c>
    </row>
    <row r="15" spans="1:8" ht="51.75" thickBot="1">
      <c r="A15" s="104" t="s">
        <v>109</v>
      </c>
      <c r="B15" s="428">
        <f>B14+C14+D14+E14+F14+G14+H14</f>
        <v>5404600</v>
      </c>
      <c r="C15" s="429"/>
      <c r="D15" s="429"/>
      <c r="E15" s="429"/>
      <c r="F15" s="429"/>
      <c r="G15" s="429"/>
      <c r="H15" s="430"/>
    </row>
    <row r="16" spans="1:8" ht="13.5" thickBot="1">
      <c r="A16" s="74"/>
      <c r="B16" s="74"/>
      <c r="C16" s="74"/>
      <c r="D16" s="109"/>
      <c r="E16" s="110"/>
      <c r="F16" s="75"/>
      <c r="G16" s="75"/>
      <c r="H16" s="80"/>
    </row>
    <row r="17" spans="1:8" ht="26.25" thickBot="1">
      <c r="A17" s="111" t="s">
        <v>105</v>
      </c>
      <c r="B17" s="431" t="s">
        <v>113</v>
      </c>
      <c r="C17" s="432"/>
      <c r="D17" s="432"/>
      <c r="E17" s="432"/>
      <c r="F17" s="432"/>
      <c r="G17" s="432"/>
      <c r="H17" s="433"/>
    </row>
    <row r="18" spans="1:8" ht="78" customHeight="1" thickBot="1">
      <c r="A18" s="112" t="s">
        <v>106</v>
      </c>
      <c r="B18" s="83" t="s">
        <v>3</v>
      </c>
      <c r="C18" s="84" t="s">
        <v>4</v>
      </c>
      <c r="D18" s="84" t="s">
        <v>5</v>
      </c>
      <c r="E18" s="84" t="s">
        <v>6</v>
      </c>
      <c r="F18" s="84" t="s">
        <v>0</v>
      </c>
      <c r="G18" s="84" t="s">
        <v>8</v>
      </c>
      <c r="H18" s="85" t="s">
        <v>7</v>
      </c>
    </row>
    <row r="19" spans="1:8" ht="12.75">
      <c r="A19" s="86">
        <v>65</v>
      </c>
      <c r="B19" s="87">
        <v>318600</v>
      </c>
      <c r="C19" s="88"/>
      <c r="D19" s="89">
        <v>408400</v>
      </c>
      <c r="E19" s="90"/>
      <c r="F19" s="90"/>
      <c r="G19" s="91"/>
      <c r="H19" s="92"/>
    </row>
    <row r="20" spans="1:8" ht="12.75">
      <c r="A20" s="93">
        <v>66</v>
      </c>
      <c r="B20" s="94">
        <v>4304200</v>
      </c>
      <c r="C20" s="95"/>
      <c r="D20" s="95"/>
      <c r="E20" s="95"/>
      <c r="F20" s="95"/>
      <c r="G20" s="96"/>
      <c r="H20" s="97"/>
    </row>
    <row r="21" spans="1:8" ht="12.75">
      <c r="A21" s="93">
        <v>67</v>
      </c>
      <c r="B21" s="94">
        <v>373400</v>
      </c>
      <c r="C21" s="95"/>
      <c r="D21" s="95"/>
      <c r="E21" s="95"/>
      <c r="F21" s="95"/>
      <c r="G21" s="96"/>
      <c r="H21" s="97"/>
    </row>
    <row r="22" spans="1:8" ht="12.75">
      <c r="A22" s="93">
        <v>92</v>
      </c>
      <c r="B22" s="94"/>
      <c r="C22" s="95"/>
      <c r="D22" s="95"/>
      <c r="E22" s="95"/>
      <c r="F22" s="95"/>
      <c r="G22" s="96"/>
      <c r="H22" s="97"/>
    </row>
    <row r="23" spans="1:8" ht="12.75">
      <c r="A23" s="98"/>
      <c r="B23" s="94"/>
      <c r="C23" s="95"/>
      <c r="D23" s="95"/>
      <c r="E23" s="95"/>
      <c r="F23" s="95"/>
      <c r="G23" s="96"/>
      <c r="H23" s="97"/>
    </row>
    <row r="24" spans="1:8" ht="12.75">
      <c r="A24" s="98"/>
      <c r="B24" s="94"/>
      <c r="C24" s="95"/>
      <c r="D24" s="95"/>
      <c r="E24" s="95"/>
      <c r="F24" s="95"/>
      <c r="G24" s="96"/>
      <c r="H24" s="97"/>
    </row>
    <row r="25" spans="1:8" ht="12.75">
      <c r="A25" s="98"/>
      <c r="B25" s="94"/>
      <c r="C25" s="95"/>
      <c r="D25" s="95"/>
      <c r="E25" s="95"/>
      <c r="F25" s="95"/>
      <c r="G25" s="96"/>
      <c r="H25" s="97"/>
    </row>
    <row r="26" spans="1:8" ht="12.75">
      <c r="A26" s="98"/>
      <c r="B26" s="94"/>
      <c r="C26" s="95"/>
      <c r="D26" s="95"/>
      <c r="E26" s="95"/>
      <c r="F26" s="95"/>
      <c r="G26" s="96"/>
      <c r="H26" s="97"/>
    </row>
    <row r="27" spans="1:8" ht="13.5" thickBot="1">
      <c r="A27" s="99"/>
      <c r="B27" s="100"/>
      <c r="C27" s="101"/>
      <c r="D27" s="101"/>
      <c r="E27" s="101"/>
      <c r="F27" s="101"/>
      <c r="G27" s="102"/>
      <c r="H27" s="103"/>
    </row>
    <row r="28" spans="1:8" ht="26.25" thickBot="1">
      <c r="A28" s="104" t="s">
        <v>2</v>
      </c>
      <c r="B28" s="105">
        <v>4996200</v>
      </c>
      <c r="C28" s="106">
        <f>+C20</f>
        <v>0</v>
      </c>
      <c r="D28" s="107">
        <f>D19</f>
        <v>408400</v>
      </c>
      <c r="E28" s="106">
        <v>0</v>
      </c>
      <c r="F28" s="107">
        <f>+F20</f>
        <v>0</v>
      </c>
      <c r="G28" s="106">
        <v>0</v>
      </c>
      <c r="H28" s="108">
        <v>0</v>
      </c>
    </row>
    <row r="29" spans="1:8" ht="51.75" thickBot="1">
      <c r="A29" s="104" t="s">
        <v>114</v>
      </c>
      <c r="B29" s="428">
        <f>B28+C28+D28+E28+F28+G28+H28</f>
        <v>5404600</v>
      </c>
      <c r="C29" s="429"/>
      <c r="D29" s="429"/>
      <c r="E29" s="429"/>
      <c r="F29" s="429"/>
      <c r="G29" s="429"/>
      <c r="H29" s="430"/>
    </row>
    <row r="30" spans="1:8" ht="13.5" thickBot="1">
      <c r="A30" s="113"/>
      <c r="B30" s="113"/>
      <c r="C30" s="113"/>
      <c r="D30" s="114"/>
      <c r="E30" s="115"/>
      <c r="F30" s="75"/>
      <c r="G30" s="75"/>
      <c r="H30" s="75"/>
    </row>
    <row r="31" spans="1:8" ht="26.25" thickBot="1">
      <c r="A31" s="111" t="s">
        <v>105</v>
      </c>
      <c r="B31" s="431" t="s">
        <v>150</v>
      </c>
      <c r="C31" s="432"/>
      <c r="D31" s="432"/>
      <c r="E31" s="432"/>
      <c r="F31" s="432"/>
      <c r="G31" s="432"/>
      <c r="H31" s="433"/>
    </row>
    <row r="32" spans="1:8" ht="64.5" thickBot="1">
      <c r="A32" s="112" t="s">
        <v>106</v>
      </c>
      <c r="B32" s="83" t="s">
        <v>3</v>
      </c>
      <c r="C32" s="84" t="s">
        <v>4</v>
      </c>
      <c r="D32" s="84" t="s">
        <v>5</v>
      </c>
      <c r="E32" s="84" t="s">
        <v>6</v>
      </c>
      <c r="F32" s="84" t="s">
        <v>0</v>
      </c>
      <c r="G32" s="84" t="s">
        <v>8</v>
      </c>
      <c r="H32" s="85" t="s">
        <v>7</v>
      </c>
    </row>
    <row r="33" spans="1:8" ht="12.75">
      <c r="A33" s="86">
        <v>65</v>
      </c>
      <c r="B33" s="87">
        <v>318600</v>
      </c>
      <c r="C33" s="88"/>
      <c r="D33" s="89">
        <v>408400</v>
      </c>
      <c r="E33" s="90"/>
      <c r="F33" s="90"/>
      <c r="G33" s="91"/>
      <c r="H33" s="92"/>
    </row>
    <row r="34" spans="1:8" ht="12.75">
      <c r="A34" s="93">
        <v>66</v>
      </c>
      <c r="B34" s="94">
        <v>4304200</v>
      </c>
      <c r="C34" s="95"/>
      <c r="D34" s="95"/>
      <c r="E34" s="95"/>
      <c r="F34" s="95"/>
      <c r="G34" s="96"/>
      <c r="H34" s="97"/>
    </row>
    <row r="35" spans="1:8" ht="12.75">
      <c r="A35" s="93">
        <v>67</v>
      </c>
      <c r="B35" s="94">
        <v>373400</v>
      </c>
      <c r="C35" s="95"/>
      <c r="D35" s="95"/>
      <c r="E35" s="95"/>
      <c r="F35" s="95"/>
      <c r="G35" s="96"/>
      <c r="H35" s="97"/>
    </row>
    <row r="36" spans="1:8" ht="12.75">
      <c r="A36" s="93">
        <v>92</v>
      </c>
      <c r="B36" s="94"/>
      <c r="C36" s="95"/>
      <c r="D36" s="95"/>
      <c r="E36" s="95"/>
      <c r="F36" s="95"/>
      <c r="G36" s="96"/>
      <c r="H36" s="97"/>
    </row>
    <row r="37" spans="1:8" ht="12.75">
      <c r="A37" s="98"/>
      <c r="B37" s="94"/>
      <c r="C37" s="95"/>
      <c r="D37" s="95"/>
      <c r="E37" s="95"/>
      <c r="F37" s="95"/>
      <c r="G37" s="96"/>
      <c r="H37" s="97"/>
    </row>
    <row r="38" spans="1:8" ht="13.5" thickBot="1">
      <c r="A38" s="99"/>
      <c r="B38" s="100"/>
      <c r="C38" s="101"/>
      <c r="D38" s="101"/>
      <c r="E38" s="101"/>
      <c r="F38" s="101"/>
      <c r="G38" s="102"/>
      <c r="H38" s="103"/>
    </row>
    <row r="39" spans="1:8" ht="26.25" thickBot="1">
      <c r="A39" s="104" t="s">
        <v>2</v>
      </c>
      <c r="B39" s="105">
        <v>4996200</v>
      </c>
      <c r="C39" s="106">
        <f>+C34</f>
        <v>0</v>
      </c>
      <c r="D39" s="107">
        <f>D33</f>
        <v>408400</v>
      </c>
      <c r="E39" s="106">
        <v>0</v>
      </c>
      <c r="F39" s="107">
        <f>+F34</f>
        <v>0</v>
      </c>
      <c r="G39" s="106">
        <v>0</v>
      </c>
      <c r="H39" s="108">
        <v>0</v>
      </c>
    </row>
    <row r="40" spans="1:8" ht="51.75" thickBot="1">
      <c r="A40" s="104" t="s">
        <v>151</v>
      </c>
      <c r="B40" s="428">
        <f>B39+C39+D39+E39+F39+G39+H39</f>
        <v>5404600</v>
      </c>
      <c r="C40" s="429"/>
      <c r="D40" s="429"/>
      <c r="E40" s="429"/>
      <c r="F40" s="429"/>
      <c r="G40" s="429"/>
      <c r="H40" s="430"/>
    </row>
    <row r="41" spans="1:8" ht="12.75">
      <c r="A41" s="113"/>
      <c r="B41" s="113"/>
      <c r="C41" s="116"/>
      <c r="D41" s="114"/>
      <c r="E41" s="117"/>
      <c r="F41" s="75"/>
      <c r="G41" s="75"/>
      <c r="H41" s="75"/>
    </row>
    <row r="42" spans="1:8" ht="12.75">
      <c r="A42" s="113"/>
      <c r="B42" s="113"/>
      <c r="C42" s="116"/>
      <c r="D42" s="118"/>
      <c r="E42" s="119"/>
      <c r="F42" s="75"/>
      <c r="G42" s="75"/>
      <c r="H42" s="75"/>
    </row>
    <row r="43" spans="1:8" ht="12.75">
      <c r="A43" s="113"/>
      <c r="B43" s="113"/>
      <c r="C43" s="113"/>
      <c r="D43" s="120"/>
      <c r="E43" s="121"/>
      <c r="F43" s="75"/>
      <c r="G43" s="75"/>
      <c r="H43" s="75"/>
    </row>
    <row r="44" spans="1:8" ht="12.75">
      <c r="A44" s="113"/>
      <c r="B44" s="113"/>
      <c r="C44" s="113"/>
      <c r="D44" s="122"/>
      <c r="E44" s="123"/>
      <c r="F44" s="75"/>
      <c r="G44" s="75"/>
      <c r="H44" s="75"/>
    </row>
    <row r="45" spans="1:8" ht="12.75">
      <c r="A45" s="113"/>
      <c r="B45" s="113"/>
      <c r="C45" s="113"/>
      <c r="D45" s="114"/>
      <c r="E45" s="115"/>
      <c r="F45" s="75"/>
      <c r="G45" s="75"/>
      <c r="H45" s="75"/>
    </row>
    <row r="46" spans="1:8" ht="12.75">
      <c r="A46" s="113"/>
      <c r="B46" s="113"/>
      <c r="C46" s="116"/>
      <c r="D46" s="114"/>
      <c r="E46" s="124"/>
      <c r="F46" s="75"/>
      <c r="G46" s="75"/>
      <c r="H46" s="75"/>
    </row>
    <row r="47" spans="1:8" ht="12.75">
      <c r="A47" s="113"/>
      <c r="B47" s="113"/>
      <c r="C47" s="116"/>
      <c r="D47" s="114"/>
      <c r="E47" s="119"/>
      <c r="F47" s="75"/>
      <c r="G47" s="75"/>
      <c r="H47" s="75"/>
    </row>
    <row r="48" spans="1:8" ht="12.75">
      <c r="A48" s="113"/>
      <c r="B48" s="113"/>
      <c r="C48" s="113"/>
      <c r="D48" s="114"/>
      <c r="E48" s="115"/>
      <c r="F48" s="75"/>
      <c r="G48" s="75"/>
      <c r="H48" s="75"/>
    </row>
    <row r="49" spans="1:8" ht="12.75">
      <c r="A49" s="113"/>
      <c r="B49" s="113"/>
      <c r="C49" s="113"/>
      <c r="D49" s="114"/>
      <c r="E49" s="123"/>
      <c r="F49" s="75"/>
      <c r="G49" s="75"/>
      <c r="H49" s="75"/>
    </row>
    <row r="50" spans="1:8" ht="12.75">
      <c r="A50" s="113"/>
      <c r="B50" s="113"/>
      <c r="C50" s="113"/>
      <c r="D50" s="114"/>
      <c r="E50" s="115"/>
      <c r="F50" s="75"/>
      <c r="G50" s="75"/>
      <c r="H50" s="75"/>
    </row>
    <row r="51" spans="1:8" ht="12.75">
      <c r="A51" s="113"/>
      <c r="B51" s="113"/>
      <c r="C51" s="113"/>
      <c r="D51" s="114"/>
      <c r="E51" s="125"/>
      <c r="F51" s="75"/>
      <c r="G51" s="75"/>
      <c r="H51" s="75"/>
    </row>
    <row r="52" spans="1:8" ht="12.75">
      <c r="A52" s="113"/>
      <c r="B52" s="113"/>
      <c r="C52" s="113"/>
      <c r="D52" s="120"/>
      <c r="E52" s="121"/>
      <c r="F52" s="75"/>
      <c r="G52" s="75"/>
      <c r="H52" s="75"/>
    </row>
    <row r="53" spans="1:8" ht="12.75">
      <c r="A53" s="113"/>
      <c r="B53" s="116"/>
      <c r="C53" s="113"/>
      <c r="D53" s="120"/>
      <c r="E53" s="126"/>
      <c r="F53" s="75"/>
      <c r="G53" s="75"/>
      <c r="H53" s="75"/>
    </row>
    <row r="54" spans="1:8" ht="12.75">
      <c r="A54" s="113"/>
      <c r="B54" s="113"/>
      <c r="C54" s="116"/>
      <c r="D54" s="120"/>
      <c r="E54" s="127"/>
      <c r="F54" s="75"/>
      <c r="G54" s="75"/>
      <c r="H54" s="75"/>
    </row>
    <row r="55" spans="1:8" ht="12.75">
      <c r="A55" s="113"/>
      <c r="B55" s="113"/>
      <c r="C55" s="116"/>
      <c r="D55" s="122"/>
      <c r="E55" s="119"/>
      <c r="F55" s="75"/>
      <c r="G55" s="75"/>
      <c r="H55" s="75"/>
    </row>
    <row r="56" spans="1:8" ht="12.75">
      <c r="A56" s="113"/>
      <c r="B56" s="113"/>
      <c r="C56" s="113"/>
      <c r="D56" s="114"/>
      <c r="E56" s="115"/>
      <c r="F56" s="75"/>
      <c r="G56" s="75"/>
      <c r="H56" s="75"/>
    </row>
    <row r="57" spans="1:8" ht="12.75">
      <c r="A57" s="113"/>
      <c r="B57" s="116"/>
      <c r="C57" s="113"/>
      <c r="D57" s="114"/>
      <c r="E57" s="117"/>
      <c r="F57" s="75"/>
      <c r="G57" s="75"/>
      <c r="H57" s="75"/>
    </row>
    <row r="58" spans="1:8" ht="12.75">
      <c r="A58" s="113"/>
      <c r="B58" s="113"/>
      <c r="C58" s="116"/>
      <c r="D58" s="114"/>
      <c r="E58" s="126"/>
      <c r="F58" s="75"/>
      <c r="G58" s="75"/>
      <c r="H58" s="75"/>
    </row>
    <row r="59" spans="1:8" ht="12.75">
      <c r="A59" s="113"/>
      <c r="B59" s="113"/>
      <c r="C59" s="116"/>
      <c r="D59" s="122"/>
      <c r="E59" s="119"/>
      <c r="F59" s="75"/>
      <c r="G59" s="75"/>
      <c r="H59" s="75"/>
    </row>
    <row r="60" spans="1:8" ht="12.75">
      <c r="A60" s="113"/>
      <c r="B60" s="113"/>
      <c r="C60" s="113"/>
      <c r="D60" s="120"/>
      <c r="E60" s="115"/>
      <c r="F60" s="75"/>
      <c r="G60" s="75"/>
      <c r="H60" s="75"/>
    </row>
    <row r="61" spans="1:8" ht="12.75">
      <c r="A61" s="113"/>
      <c r="B61" s="113"/>
      <c r="C61" s="116"/>
      <c r="D61" s="120"/>
      <c r="E61" s="126"/>
      <c r="F61" s="75"/>
      <c r="G61" s="75"/>
      <c r="H61" s="75"/>
    </row>
    <row r="62" spans="1:8" ht="12.75">
      <c r="A62" s="113"/>
      <c r="B62" s="113"/>
      <c r="C62" s="113"/>
      <c r="D62" s="122"/>
      <c r="E62" s="125"/>
      <c r="F62" s="75"/>
      <c r="G62" s="75"/>
      <c r="H62" s="75"/>
    </row>
    <row r="63" spans="1:8" ht="12.75">
      <c r="A63" s="113"/>
      <c r="B63" s="113"/>
      <c r="C63" s="113"/>
      <c r="D63" s="114"/>
      <c r="E63" s="115"/>
      <c r="F63" s="75"/>
      <c r="G63" s="75"/>
      <c r="H63" s="75"/>
    </row>
    <row r="64" spans="1:8" ht="12.75">
      <c r="A64" s="113"/>
      <c r="B64" s="113"/>
      <c r="C64" s="113"/>
      <c r="D64" s="122"/>
      <c r="E64" s="119"/>
      <c r="F64" s="75"/>
      <c r="G64" s="75"/>
      <c r="H64" s="75"/>
    </row>
    <row r="65" spans="1:8" ht="12.75">
      <c r="A65" s="113"/>
      <c r="B65" s="113"/>
      <c r="C65" s="113"/>
      <c r="D65" s="114"/>
      <c r="E65" s="115"/>
      <c r="F65" s="75"/>
      <c r="G65" s="75"/>
      <c r="H65" s="75"/>
    </row>
    <row r="66" spans="1:8" ht="12.75">
      <c r="A66" s="113"/>
      <c r="B66" s="113"/>
      <c r="C66" s="113"/>
      <c r="D66" s="114"/>
      <c r="E66" s="115"/>
      <c r="F66" s="75"/>
      <c r="G66" s="75"/>
      <c r="H66" s="75"/>
    </row>
    <row r="67" spans="1:8" ht="12.75">
      <c r="A67" s="116"/>
      <c r="B67" s="113"/>
      <c r="C67" s="113"/>
      <c r="D67" s="128"/>
      <c r="E67" s="126"/>
      <c r="F67" s="75"/>
      <c r="G67" s="75"/>
      <c r="H67" s="75"/>
    </row>
    <row r="68" spans="1:8" ht="12.75">
      <c r="A68" s="113"/>
      <c r="B68" s="116"/>
      <c r="C68" s="116"/>
      <c r="D68" s="129"/>
      <c r="E68" s="126"/>
      <c r="F68" s="75"/>
      <c r="G68" s="75"/>
      <c r="H68" s="75"/>
    </row>
    <row r="69" spans="1:8" ht="12.75">
      <c r="A69" s="113"/>
      <c r="B69" s="116"/>
      <c r="C69" s="116"/>
      <c r="D69" s="129"/>
      <c r="E69" s="117"/>
      <c r="F69" s="75"/>
      <c r="G69" s="75"/>
      <c r="H69" s="75"/>
    </row>
    <row r="70" spans="1:8" ht="12.75">
      <c r="A70" s="113"/>
      <c r="B70" s="116"/>
      <c r="C70" s="116"/>
      <c r="D70" s="122"/>
      <c r="E70" s="123"/>
      <c r="F70" s="75"/>
      <c r="G70" s="75"/>
      <c r="H70" s="75"/>
    </row>
  </sheetData>
  <sheetProtection/>
  <mergeCells count="7">
    <mergeCell ref="B29:H29"/>
    <mergeCell ref="B31:H31"/>
    <mergeCell ref="B40:H40"/>
    <mergeCell ref="A1:H1"/>
    <mergeCell ref="B3:H3"/>
    <mergeCell ref="B15:H15"/>
    <mergeCell ref="B17:H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7"/>
  <sheetViews>
    <sheetView zoomScalePageLayoutView="0" workbookViewId="0" topLeftCell="A79">
      <selection activeCell="C9" sqref="C9"/>
    </sheetView>
  </sheetViews>
  <sheetFormatPr defaultColWidth="9.140625" defaultRowHeight="12.75"/>
  <cols>
    <col min="1" max="1" width="6.28125" style="8" customWidth="1"/>
    <col min="2" max="2" width="26.28125" style="8" customWidth="1"/>
    <col min="3" max="3" width="11.140625" style="8" customWidth="1"/>
    <col min="4" max="4" width="19.140625" style="8" customWidth="1"/>
    <col min="5" max="5" width="15.421875" style="8" customWidth="1"/>
    <col min="6" max="6" width="11.28125" style="8" customWidth="1"/>
    <col min="7" max="7" width="9.140625" style="8" customWidth="1"/>
    <col min="8" max="8" width="2.28125" style="191" customWidth="1"/>
    <col min="9" max="10" width="9.140625" style="8" customWidth="1"/>
    <col min="11" max="11" width="5.57421875" style="191" customWidth="1"/>
    <col min="12" max="12" width="10.140625" style="8" customWidth="1"/>
    <col min="13" max="13" width="10.28125" style="8" customWidth="1"/>
    <col min="14" max="16384" width="9.140625" style="8" customWidth="1"/>
  </cols>
  <sheetData>
    <row r="1" spans="1:13" s="3" customFormat="1" ht="63" customHeight="1">
      <c r="A1" s="437" t="s">
        <v>152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2"/>
      <c r="M1" s="2"/>
    </row>
    <row r="2" spans="1:13" s="3" customFormat="1" ht="35.25" customHeight="1">
      <c r="A2" s="438" t="s">
        <v>29</v>
      </c>
      <c r="B2" s="438"/>
      <c r="C2" s="439" t="s">
        <v>177</v>
      </c>
      <c r="D2" s="439"/>
      <c r="E2" s="439"/>
      <c r="F2" s="439"/>
      <c r="G2" s="439"/>
      <c r="H2" s="190"/>
      <c r="I2" s="4"/>
      <c r="J2" s="4"/>
      <c r="K2" s="190"/>
      <c r="L2" s="4"/>
      <c r="M2" s="4"/>
    </row>
    <row r="3" spans="1:13" s="3" customFormat="1" ht="44.25" customHeight="1">
      <c r="A3" s="361"/>
      <c r="B3" s="361"/>
      <c r="C3" s="360"/>
      <c r="D3" s="360"/>
      <c r="E3" s="360"/>
      <c r="F3" s="360"/>
      <c r="G3" s="360"/>
      <c r="H3" s="190"/>
      <c r="I3" s="4"/>
      <c r="J3" s="4"/>
      <c r="K3" s="190"/>
      <c r="L3" s="4"/>
      <c r="M3" s="4"/>
    </row>
    <row r="4" spans="1:13" s="239" customFormat="1" ht="48" customHeight="1">
      <c r="A4" s="356" t="s">
        <v>138</v>
      </c>
      <c r="B4" s="357"/>
      <c r="C4" s="358"/>
      <c r="D4" s="358"/>
      <c r="E4" s="358"/>
      <c r="F4" s="359"/>
      <c r="G4" s="359"/>
      <c r="H4" s="271"/>
      <c r="I4" s="270"/>
      <c r="J4" s="270"/>
      <c r="K4" s="271"/>
      <c r="L4" s="272"/>
      <c r="M4" s="272"/>
    </row>
    <row r="5" spans="1:13" ht="33" customHeight="1">
      <c r="A5" s="354"/>
      <c r="B5" s="355"/>
      <c r="C5" s="353"/>
      <c r="D5" s="440" t="s">
        <v>3</v>
      </c>
      <c r="E5" s="441"/>
      <c r="F5" s="441"/>
      <c r="G5" s="442"/>
      <c r="H5" s="443"/>
      <c r="I5" s="444"/>
      <c r="J5" s="9"/>
      <c r="K5" s="215"/>
      <c r="L5" s="435" t="s">
        <v>90</v>
      </c>
      <c r="M5" s="436"/>
    </row>
    <row r="6" spans="1:13" ht="53.25" customHeight="1">
      <c r="A6" s="10" t="s">
        <v>30</v>
      </c>
      <c r="B6" s="11" t="s">
        <v>10</v>
      </c>
      <c r="C6" s="12" t="s">
        <v>154</v>
      </c>
      <c r="D6" s="362"/>
      <c r="E6" s="12" t="s">
        <v>31</v>
      </c>
      <c r="F6" s="362"/>
      <c r="G6" s="365"/>
      <c r="H6" s="366"/>
      <c r="I6" s="365"/>
      <c r="J6" s="367"/>
      <c r="K6" s="368"/>
      <c r="L6" s="12" t="s">
        <v>116</v>
      </c>
      <c r="M6" s="12" t="s">
        <v>153</v>
      </c>
    </row>
    <row r="7" spans="1:13" ht="13.5" thickBot="1">
      <c r="A7" s="15" t="s">
        <v>33</v>
      </c>
      <c r="B7" s="16" t="s">
        <v>34</v>
      </c>
      <c r="C7" s="16" t="s">
        <v>35</v>
      </c>
      <c r="D7" s="363" t="s">
        <v>36</v>
      </c>
      <c r="E7" s="16" t="s">
        <v>76</v>
      </c>
      <c r="F7" s="363" t="s">
        <v>79</v>
      </c>
      <c r="G7" s="363" t="s">
        <v>37</v>
      </c>
      <c r="H7" s="369" t="s">
        <v>38</v>
      </c>
      <c r="I7" s="363" t="s">
        <v>39</v>
      </c>
      <c r="J7" s="363" t="s">
        <v>40</v>
      </c>
      <c r="K7" s="369" t="s">
        <v>41</v>
      </c>
      <c r="L7" s="16" t="s">
        <v>42</v>
      </c>
      <c r="M7" s="16" t="s">
        <v>80</v>
      </c>
    </row>
    <row r="8" spans="1:13" s="18" customFormat="1" ht="21.75" customHeight="1" thickTop="1">
      <c r="A8" s="17">
        <v>31</v>
      </c>
      <c r="B8" s="1" t="s">
        <v>21</v>
      </c>
      <c r="C8" s="63">
        <f>SUM(C9+C10+C11)</f>
        <v>4304200</v>
      </c>
      <c r="D8" s="364">
        <f>SUM(D9+D10+D11)</f>
        <v>0</v>
      </c>
      <c r="E8" s="63">
        <f aca="true" t="shared" si="0" ref="E8:K8">SUM(E9+E10+E11)</f>
        <v>4304200</v>
      </c>
      <c r="F8" s="364">
        <f t="shared" si="0"/>
        <v>0</v>
      </c>
      <c r="G8" s="364">
        <f t="shared" si="0"/>
        <v>0</v>
      </c>
      <c r="H8" s="370">
        <f t="shared" si="0"/>
        <v>0</v>
      </c>
      <c r="I8" s="364">
        <f t="shared" si="0"/>
        <v>0</v>
      </c>
      <c r="J8" s="364">
        <f t="shared" si="0"/>
        <v>0</v>
      </c>
      <c r="K8" s="370">
        <f t="shared" si="0"/>
        <v>0</v>
      </c>
      <c r="L8" s="130">
        <v>4304200</v>
      </c>
      <c r="M8" s="130">
        <v>4304200</v>
      </c>
    </row>
    <row r="9" spans="1:13" s="18" customFormat="1" ht="16.5" customHeight="1">
      <c r="A9" s="19">
        <v>311</v>
      </c>
      <c r="B9" s="20" t="s">
        <v>28</v>
      </c>
      <c r="C9" s="64">
        <v>3600000</v>
      </c>
      <c r="D9" s="156"/>
      <c r="E9" s="20">
        <v>3600000</v>
      </c>
      <c r="F9" s="156"/>
      <c r="G9" s="156"/>
      <c r="H9" s="371"/>
      <c r="I9" s="156"/>
      <c r="J9" s="156"/>
      <c r="K9" s="371"/>
      <c r="L9" s="20">
        <v>3600000</v>
      </c>
      <c r="M9" s="20">
        <v>3600000</v>
      </c>
    </row>
    <row r="10" spans="1:13" s="18" customFormat="1" ht="16.5" customHeight="1">
      <c r="A10" s="19">
        <v>312</v>
      </c>
      <c r="B10" s="20" t="s">
        <v>11</v>
      </c>
      <c r="C10" s="64">
        <v>85000</v>
      </c>
      <c r="D10" s="156"/>
      <c r="E10" s="20">
        <v>85000</v>
      </c>
      <c r="F10" s="156"/>
      <c r="G10" s="156"/>
      <c r="H10" s="371"/>
      <c r="I10" s="156"/>
      <c r="J10" s="156"/>
      <c r="K10" s="371"/>
      <c r="L10" s="20">
        <v>85000</v>
      </c>
      <c r="M10" s="20">
        <v>85000</v>
      </c>
    </row>
    <row r="11" spans="1:13" s="18" customFormat="1" ht="16.5" customHeight="1">
      <c r="A11" s="19">
        <v>313</v>
      </c>
      <c r="B11" s="20" t="s">
        <v>22</v>
      </c>
      <c r="C11" s="64">
        <v>619200</v>
      </c>
      <c r="D11" s="156"/>
      <c r="E11" s="20">
        <v>619200</v>
      </c>
      <c r="F11" s="156"/>
      <c r="G11" s="156"/>
      <c r="H11" s="371"/>
      <c r="I11" s="156"/>
      <c r="J11" s="156"/>
      <c r="K11" s="371"/>
      <c r="L11" s="20">
        <v>619200</v>
      </c>
      <c r="M11" s="20">
        <v>619200</v>
      </c>
    </row>
    <row r="12" spans="1:13" s="18" customFormat="1" ht="21" customHeight="1">
      <c r="A12" s="21">
        <v>32</v>
      </c>
      <c r="B12" s="22" t="s">
        <v>12</v>
      </c>
      <c r="C12" s="65">
        <f>SUM(C13)</f>
        <v>0</v>
      </c>
      <c r="D12" s="150">
        <f>SUM(D13)</f>
        <v>0</v>
      </c>
      <c r="E12" s="65">
        <f>SUM(E13)</f>
        <v>0</v>
      </c>
      <c r="F12" s="150">
        <f aca="true" t="shared" si="1" ref="F12:K12">SUM(F13)</f>
        <v>0</v>
      </c>
      <c r="G12" s="150">
        <f t="shared" si="1"/>
        <v>0</v>
      </c>
      <c r="H12" s="372">
        <f t="shared" si="1"/>
        <v>0</v>
      </c>
      <c r="I12" s="150">
        <f t="shared" si="1"/>
        <v>0</v>
      </c>
      <c r="J12" s="150">
        <f t="shared" si="1"/>
        <v>0</v>
      </c>
      <c r="K12" s="372">
        <f t="shared" si="1"/>
        <v>0</v>
      </c>
      <c r="L12" s="131"/>
      <c r="M12" s="131"/>
    </row>
    <row r="13" spans="1:13" s="18" customFormat="1" ht="13.5" customHeight="1">
      <c r="A13" s="19">
        <v>321</v>
      </c>
      <c r="B13" s="23" t="s">
        <v>23</v>
      </c>
      <c r="C13" s="64">
        <f>SUM(D13+E13+F13+G13+H13+I13+J13+K13)</f>
        <v>0</v>
      </c>
      <c r="D13" s="156"/>
      <c r="E13" s="20"/>
      <c r="F13" s="156"/>
      <c r="G13" s="156"/>
      <c r="H13" s="371"/>
      <c r="I13" s="156"/>
      <c r="J13" s="156"/>
      <c r="K13" s="371"/>
      <c r="L13" s="20"/>
      <c r="M13" s="20"/>
    </row>
    <row r="14" spans="1:13" ht="49.5" customHeight="1">
      <c r="A14" s="24"/>
      <c r="B14" s="25" t="s">
        <v>77</v>
      </c>
      <c r="C14" s="66">
        <f aca="true" t="shared" si="2" ref="C14:M14">SUM(C8+C12)</f>
        <v>4304200</v>
      </c>
      <c r="D14" s="150">
        <f t="shared" si="2"/>
        <v>0</v>
      </c>
      <c r="E14" s="66">
        <f t="shared" si="2"/>
        <v>4304200</v>
      </c>
      <c r="F14" s="150">
        <f t="shared" si="2"/>
        <v>0</v>
      </c>
      <c r="G14" s="150">
        <f t="shared" si="2"/>
        <v>0</v>
      </c>
      <c r="H14" s="372">
        <f t="shared" si="2"/>
        <v>0</v>
      </c>
      <c r="I14" s="150">
        <f t="shared" si="2"/>
        <v>0</v>
      </c>
      <c r="J14" s="150">
        <f t="shared" si="2"/>
        <v>0</v>
      </c>
      <c r="K14" s="372">
        <f t="shared" si="2"/>
        <v>0</v>
      </c>
      <c r="L14" s="66">
        <f t="shared" si="2"/>
        <v>4304200</v>
      </c>
      <c r="M14" s="66">
        <f t="shared" si="2"/>
        <v>4304200</v>
      </c>
    </row>
    <row r="15" spans="1:13" s="166" customFormat="1" ht="49.5" customHeight="1">
      <c r="A15" s="401"/>
      <c r="B15" s="402"/>
      <c r="C15" s="403"/>
      <c r="D15" s="403"/>
      <c r="E15" s="403"/>
      <c r="F15" s="403"/>
      <c r="G15" s="403"/>
      <c r="H15" s="404"/>
      <c r="I15" s="403"/>
      <c r="J15" s="403"/>
      <c r="K15" s="404"/>
      <c r="L15" s="403"/>
      <c r="M15" s="403"/>
    </row>
    <row r="16" spans="1:13" s="166" customFormat="1" ht="42" customHeight="1">
      <c r="A16" s="240" t="s">
        <v>146</v>
      </c>
      <c r="B16" s="269"/>
      <c r="C16" s="269"/>
      <c r="D16" s="134"/>
      <c r="E16" s="134"/>
      <c r="F16" s="135"/>
      <c r="G16" s="136"/>
      <c r="H16" s="196"/>
      <c r="I16" s="136"/>
      <c r="J16" s="136"/>
      <c r="K16" s="217"/>
      <c r="L16" s="137"/>
      <c r="M16" s="137"/>
    </row>
    <row r="17" spans="1:13" s="166" customFormat="1" ht="36" customHeight="1">
      <c r="A17" s="173" t="s">
        <v>74</v>
      </c>
      <c r="B17" s="174"/>
      <c r="C17" s="175" t="s">
        <v>155</v>
      </c>
      <c r="D17" s="176" t="s">
        <v>130</v>
      </c>
      <c r="E17" s="177"/>
      <c r="F17" s="175"/>
      <c r="G17" s="446"/>
      <c r="H17" s="446"/>
      <c r="I17" s="446"/>
      <c r="J17" s="446"/>
      <c r="K17" s="218"/>
      <c r="L17" s="178"/>
      <c r="M17" s="163"/>
    </row>
    <row r="18" spans="1:12" s="166" customFormat="1" ht="28.5" customHeight="1">
      <c r="A18" s="173"/>
      <c r="B18" s="174"/>
      <c r="C18" s="186" t="s">
        <v>128</v>
      </c>
      <c r="D18" s="164"/>
      <c r="E18" s="348" t="s">
        <v>173</v>
      </c>
      <c r="F18" s="181"/>
      <c r="G18" s="182"/>
      <c r="H18" s="219"/>
      <c r="I18" s="163"/>
      <c r="J18" s="179"/>
      <c r="K18" s="179"/>
      <c r="L18" s="180"/>
    </row>
    <row r="19" spans="1:12" s="166" customFormat="1" ht="18" customHeight="1">
      <c r="A19" s="183" t="s">
        <v>172</v>
      </c>
      <c r="B19" s="184"/>
      <c r="C19" s="185">
        <v>185280</v>
      </c>
      <c r="D19" s="164"/>
      <c r="E19" s="346" t="s">
        <v>139</v>
      </c>
      <c r="F19" s="347">
        <v>337</v>
      </c>
      <c r="G19" s="182"/>
      <c r="H19" s="219"/>
      <c r="I19" s="163"/>
      <c r="J19" s="179"/>
      <c r="K19" s="179"/>
      <c r="L19" s="180"/>
    </row>
    <row r="20" spans="1:12" s="166" customFormat="1" ht="18" customHeight="1">
      <c r="A20" s="183" t="s">
        <v>125</v>
      </c>
      <c r="B20" s="184"/>
      <c r="C20" s="185">
        <v>180000</v>
      </c>
      <c r="D20" s="164"/>
      <c r="E20" s="346" t="s">
        <v>140</v>
      </c>
      <c r="F20" s="347">
        <v>16</v>
      </c>
      <c r="G20" s="182"/>
      <c r="H20" s="219"/>
      <c r="I20" s="163"/>
      <c r="J20" s="179"/>
      <c r="K20" s="179"/>
      <c r="L20" s="180"/>
    </row>
    <row r="21" spans="1:12" s="166" customFormat="1" ht="18" customHeight="1">
      <c r="A21" s="183" t="s">
        <v>126</v>
      </c>
      <c r="B21" s="184"/>
      <c r="C21" s="185">
        <v>3120</v>
      </c>
      <c r="D21" s="164"/>
      <c r="E21" s="346" t="s">
        <v>141</v>
      </c>
      <c r="F21" s="347">
        <v>0</v>
      </c>
      <c r="G21" s="182"/>
      <c r="H21" s="219"/>
      <c r="I21" s="163"/>
      <c r="J21" s="179"/>
      <c r="K21" s="179"/>
      <c r="L21" s="180"/>
    </row>
    <row r="22" spans="1:12" s="166" customFormat="1" ht="18" customHeight="1" thickBot="1">
      <c r="A22" s="183" t="s">
        <v>127</v>
      </c>
      <c r="B22" s="184"/>
      <c r="C22" s="185">
        <v>5000</v>
      </c>
      <c r="D22" s="164"/>
      <c r="E22" s="351" t="s">
        <v>142</v>
      </c>
      <c r="F22" s="352">
        <v>0</v>
      </c>
      <c r="G22" s="182"/>
      <c r="H22" s="219"/>
      <c r="I22" s="163"/>
      <c r="J22" s="179"/>
      <c r="K22" s="179"/>
      <c r="L22" s="180"/>
    </row>
    <row r="23" spans="1:12" s="166" customFormat="1" ht="35.25" customHeight="1" thickTop="1">
      <c r="A23" s="187" t="s">
        <v>129</v>
      </c>
      <c r="B23" s="188"/>
      <c r="C23" s="189">
        <f>SUM(C19:C22)</f>
        <v>373400</v>
      </c>
      <c r="D23" s="164"/>
      <c r="E23" s="349" t="s">
        <v>143</v>
      </c>
      <c r="F23" s="350">
        <f>SUM(F19*20+F20*300+F21*700+F22*1500+3900)*12</f>
        <v>185280</v>
      </c>
      <c r="G23" s="182"/>
      <c r="H23" s="219"/>
      <c r="I23" s="163"/>
      <c r="J23" s="163"/>
      <c r="K23" s="179"/>
      <c r="L23" s="180"/>
    </row>
    <row r="24" spans="1:13" s="166" customFormat="1" ht="45" customHeight="1">
      <c r="A24" s="27"/>
      <c r="B24" s="28"/>
      <c r="C24" s="26"/>
      <c r="D24" s="447" t="s">
        <v>3</v>
      </c>
      <c r="E24" s="447"/>
      <c r="F24" s="7"/>
      <c r="G24" s="445"/>
      <c r="H24" s="445"/>
      <c r="I24" s="445"/>
      <c r="J24" s="445"/>
      <c r="K24" s="219"/>
      <c r="L24" s="450" t="s">
        <v>90</v>
      </c>
      <c r="M24" s="450"/>
    </row>
    <row r="25" spans="1:13" s="166" customFormat="1" ht="25.5" customHeight="1">
      <c r="A25" s="10" t="s">
        <v>30</v>
      </c>
      <c r="B25" s="11" t="s">
        <v>10</v>
      </c>
      <c r="C25" s="12" t="s">
        <v>115</v>
      </c>
      <c r="D25" s="12" t="s">
        <v>78</v>
      </c>
      <c r="E25" s="12" t="s">
        <v>31</v>
      </c>
      <c r="F25" s="12" t="s">
        <v>4</v>
      </c>
      <c r="G25" s="12" t="s">
        <v>5</v>
      </c>
      <c r="H25" s="192" t="s">
        <v>6</v>
      </c>
      <c r="I25" s="13" t="s">
        <v>9</v>
      </c>
      <c r="J25" s="14" t="s">
        <v>32</v>
      </c>
      <c r="K25" s="192" t="s">
        <v>7</v>
      </c>
      <c r="L25" s="12" t="s">
        <v>116</v>
      </c>
      <c r="M25" s="12" t="s">
        <v>153</v>
      </c>
    </row>
    <row r="26" spans="1:13" s="166" customFormat="1" ht="18" customHeight="1" thickBot="1">
      <c r="A26" s="30">
        <v>1</v>
      </c>
      <c r="B26" s="30" t="s">
        <v>34</v>
      </c>
      <c r="C26" s="30" t="s">
        <v>35</v>
      </c>
      <c r="D26" s="30" t="s">
        <v>36</v>
      </c>
      <c r="E26" s="30" t="s">
        <v>76</v>
      </c>
      <c r="F26" s="30" t="s">
        <v>79</v>
      </c>
      <c r="G26" s="30" t="s">
        <v>37</v>
      </c>
      <c r="H26" s="233" t="s">
        <v>38</v>
      </c>
      <c r="I26" s="30" t="s">
        <v>39</v>
      </c>
      <c r="J26" s="30" t="s">
        <v>40</v>
      </c>
      <c r="K26" s="30" t="s">
        <v>41</v>
      </c>
      <c r="L26" s="30" t="s">
        <v>42</v>
      </c>
      <c r="M26" s="30" t="s">
        <v>80</v>
      </c>
    </row>
    <row r="27" spans="1:13" ht="25.5" customHeight="1" thickTop="1">
      <c r="A27" s="31">
        <v>32</v>
      </c>
      <c r="B27" s="32" t="s">
        <v>12</v>
      </c>
      <c r="C27" s="67">
        <f>SUM(C28+C32+C42+C56)</f>
        <v>373400</v>
      </c>
      <c r="D27" s="67">
        <f aca="true" t="shared" si="3" ref="D27:K27">SUM(D28+D32+D42+D56)</f>
        <v>373400</v>
      </c>
      <c r="E27" s="67">
        <f t="shared" si="3"/>
        <v>0</v>
      </c>
      <c r="F27" s="67">
        <f t="shared" si="3"/>
        <v>0</v>
      </c>
      <c r="G27" s="67">
        <f t="shared" si="3"/>
        <v>0</v>
      </c>
      <c r="H27" s="197">
        <f t="shared" si="3"/>
        <v>0</v>
      </c>
      <c r="I27" s="67">
        <f t="shared" si="3"/>
        <v>0</v>
      </c>
      <c r="J27" s="67">
        <f t="shared" si="3"/>
        <v>0</v>
      </c>
      <c r="K27" s="197">
        <f t="shared" si="3"/>
        <v>0</v>
      </c>
      <c r="L27" s="131">
        <v>373400</v>
      </c>
      <c r="M27" s="131">
        <v>373400</v>
      </c>
    </row>
    <row r="28" spans="1:13" s="166" customFormat="1" ht="24.75" customHeight="1">
      <c r="A28" s="34">
        <v>321</v>
      </c>
      <c r="B28" s="35" t="s">
        <v>23</v>
      </c>
      <c r="C28" s="65">
        <f>SUM(C29+C30+C31)</f>
        <v>42000</v>
      </c>
      <c r="D28" s="65">
        <v>42000</v>
      </c>
      <c r="E28" s="65">
        <f aca="true" t="shared" si="4" ref="E28:K28">SUM(E29+E30)</f>
        <v>0</v>
      </c>
      <c r="F28" s="65">
        <f t="shared" si="4"/>
        <v>0</v>
      </c>
      <c r="G28" s="65">
        <f t="shared" si="4"/>
        <v>0</v>
      </c>
      <c r="H28" s="195">
        <f t="shared" si="4"/>
        <v>0</v>
      </c>
      <c r="I28" s="65">
        <f t="shared" si="4"/>
        <v>0</v>
      </c>
      <c r="J28" s="65">
        <f t="shared" si="4"/>
        <v>0</v>
      </c>
      <c r="K28" s="195">
        <f t="shared" si="4"/>
        <v>0</v>
      </c>
      <c r="L28" s="150">
        <v>42000</v>
      </c>
      <c r="M28" s="150">
        <v>42000</v>
      </c>
    </row>
    <row r="29" spans="1:13" s="166" customFormat="1" ht="14.25" customHeight="1">
      <c r="A29" s="36">
        <v>3211</v>
      </c>
      <c r="B29" s="37" t="s">
        <v>43</v>
      </c>
      <c r="C29" s="64">
        <v>35000</v>
      </c>
      <c r="D29" s="38">
        <v>35000</v>
      </c>
      <c r="E29" s="38"/>
      <c r="F29" s="38"/>
      <c r="G29" s="38"/>
      <c r="H29" s="198"/>
      <c r="I29" s="38"/>
      <c r="J29" s="38"/>
      <c r="K29" s="198"/>
      <c r="L29" s="151">
        <v>35500</v>
      </c>
      <c r="M29" s="151">
        <v>35500</v>
      </c>
    </row>
    <row r="30" spans="1:13" s="166" customFormat="1" ht="10.5" customHeight="1">
      <c r="A30" s="39">
        <v>3213</v>
      </c>
      <c r="B30" s="40" t="s">
        <v>44</v>
      </c>
      <c r="C30" s="64">
        <v>5000</v>
      </c>
      <c r="D30" s="40">
        <v>5000</v>
      </c>
      <c r="E30" s="40"/>
      <c r="F30" s="40"/>
      <c r="G30" s="40"/>
      <c r="H30" s="199"/>
      <c r="I30" s="40"/>
      <c r="J30" s="40"/>
      <c r="K30" s="199"/>
      <c r="L30" s="152">
        <v>4500</v>
      </c>
      <c r="M30" s="152">
        <v>4500</v>
      </c>
    </row>
    <row r="31" spans="1:13" s="166" customFormat="1" ht="10.5" customHeight="1">
      <c r="A31" s="39">
        <v>3214</v>
      </c>
      <c r="B31" s="40" t="s">
        <v>118</v>
      </c>
      <c r="C31" s="64">
        <v>2000</v>
      </c>
      <c r="D31" s="40">
        <v>2000</v>
      </c>
      <c r="E31" s="40"/>
      <c r="F31" s="40"/>
      <c r="G31" s="40"/>
      <c r="H31" s="199"/>
      <c r="I31" s="40"/>
      <c r="J31" s="40"/>
      <c r="K31" s="199"/>
      <c r="L31" s="152">
        <v>2000</v>
      </c>
      <c r="M31" s="152">
        <v>2000</v>
      </c>
    </row>
    <row r="32" spans="1:13" s="166" customFormat="1" ht="10.5" customHeight="1">
      <c r="A32" s="41">
        <v>322</v>
      </c>
      <c r="B32" s="42" t="s">
        <v>24</v>
      </c>
      <c r="C32" s="68">
        <f>SUM(C33+C34+C35+C39+C40+C41)</f>
        <v>255520</v>
      </c>
      <c r="D32" s="68">
        <f aca="true" t="shared" si="5" ref="D32:K32">SUM(D33+D34+D35+D39+D40+D41)</f>
        <v>255520</v>
      </c>
      <c r="E32" s="68">
        <f t="shared" si="5"/>
        <v>0</v>
      </c>
      <c r="F32" s="68">
        <f t="shared" si="5"/>
        <v>0</v>
      </c>
      <c r="G32" s="68">
        <f t="shared" si="5"/>
        <v>0</v>
      </c>
      <c r="H32" s="200">
        <f t="shared" si="5"/>
        <v>0</v>
      </c>
      <c r="I32" s="68">
        <f t="shared" si="5"/>
        <v>0</v>
      </c>
      <c r="J32" s="68">
        <f t="shared" si="5"/>
        <v>0</v>
      </c>
      <c r="K32" s="200">
        <f t="shared" si="5"/>
        <v>0</v>
      </c>
      <c r="L32" s="153">
        <v>255520</v>
      </c>
      <c r="M32" s="153">
        <v>255520</v>
      </c>
    </row>
    <row r="33" spans="1:13" s="166" customFormat="1" ht="10.5" customHeight="1">
      <c r="A33" s="36">
        <v>3221</v>
      </c>
      <c r="B33" s="37" t="s">
        <v>45</v>
      </c>
      <c r="C33" s="64">
        <v>36520</v>
      </c>
      <c r="D33" s="37">
        <v>36520</v>
      </c>
      <c r="E33" s="37"/>
      <c r="F33" s="37"/>
      <c r="G33" s="37"/>
      <c r="H33" s="201"/>
      <c r="I33" s="37"/>
      <c r="J33" s="37"/>
      <c r="K33" s="201"/>
      <c r="L33" s="154">
        <v>36520</v>
      </c>
      <c r="M33" s="154">
        <v>36520</v>
      </c>
    </row>
    <row r="34" spans="1:13" s="166" customFormat="1" ht="10.5" customHeight="1">
      <c r="A34" s="36">
        <v>3222</v>
      </c>
      <c r="B34" s="37" t="s">
        <v>46</v>
      </c>
      <c r="C34" s="64">
        <f>SUM(D34+E34+F34+G34+H34+I34+J34+K34)</f>
        <v>0</v>
      </c>
      <c r="D34" s="37">
        <v>0</v>
      </c>
      <c r="E34" s="37"/>
      <c r="F34" s="37"/>
      <c r="G34" s="37"/>
      <c r="H34" s="201"/>
      <c r="I34" s="37"/>
      <c r="J34" s="37"/>
      <c r="K34" s="201"/>
      <c r="L34" s="154"/>
      <c r="M34" s="154"/>
    </row>
    <row r="35" spans="1:13" ht="15" customHeight="1">
      <c r="A35" s="138">
        <v>3223</v>
      </c>
      <c r="B35" s="143" t="s">
        <v>82</v>
      </c>
      <c r="C35" s="143">
        <f>SUM(D35+E35+F35+G35+H35+I35+J35+K35)</f>
        <v>180000</v>
      </c>
      <c r="D35" s="143">
        <f>SUM(D36+D37+D38)</f>
        <v>180000</v>
      </c>
      <c r="E35" s="143">
        <f aca="true" t="shared" si="6" ref="E35:K35">SUM(E36+E37+E38)</f>
        <v>0</v>
      </c>
      <c r="F35" s="143">
        <f t="shared" si="6"/>
        <v>0</v>
      </c>
      <c r="G35" s="143">
        <f t="shared" si="6"/>
        <v>0</v>
      </c>
      <c r="H35" s="202">
        <f t="shared" si="6"/>
        <v>0</v>
      </c>
      <c r="I35" s="143">
        <f t="shared" si="6"/>
        <v>0</v>
      </c>
      <c r="J35" s="143">
        <f t="shared" si="6"/>
        <v>0</v>
      </c>
      <c r="K35" s="202">
        <f t="shared" si="6"/>
        <v>0</v>
      </c>
      <c r="L35" s="155">
        <v>180000</v>
      </c>
      <c r="M35" s="155">
        <v>180000</v>
      </c>
    </row>
    <row r="36" spans="1:13" s="29" customFormat="1" ht="18" customHeight="1">
      <c r="A36" s="145">
        <v>32231</v>
      </c>
      <c r="B36" s="146" t="s">
        <v>47</v>
      </c>
      <c r="C36" s="147">
        <v>90000</v>
      </c>
      <c r="D36" s="146">
        <v>90000</v>
      </c>
      <c r="E36" s="146"/>
      <c r="F36" s="146"/>
      <c r="G36" s="146"/>
      <c r="H36" s="203"/>
      <c r="I36" s="146"/>
      <c r="J36" s="146"/>
      <c r="K36" s="203"/>
      <c r="L36" s="141">
        <v>90000</v>
      </c>
      <c r="M36" s="141">
        <v>90000</v>
      </c>
    </row>
    <row r="37" spans="1:13" s="222" customFormat="1" ht="15" customHeight="1">
      <c r="A37" s="342">
        <v>32234</v>
      </c>
      <c r="B37" s="343" t="s">
        <v>119</v>
      </c>
      <c r="C37" s="344">
        <v>90000</v>
      </c>
      <c r="D37" s="343">
        <v>90000</v>
      </c>
      <c r="E37" s="343"/>
      <c r="F37" s="343"/>
      <c r="G37" s="343"/>
      <c r="H37" s="345"/>
      <c r="I37" s="343"/>
      <c r="J37" s="343"/>
      <c r="K37" s="345"/>
      <c r="L37" s="141">
        <v>90000</v>
      </c>
      <c r="M37" s="141">
        <v>90000</v>
      </c>
    </row>
    <row r="38" spans="1:13" s="33" customFormat="1" ht="27" customHeight="1">
      <c r="A38" s="145">
        <v>32239</v>
      </c>
      <c r="B38" s="146" t="s">
        <v>120</v>
      </c>
      <c r="C38" s="147">
        <f>SUM(D38+E38+F38+G38+H38+I38+J38+K38)</f>
        <v>0</v>
      </c>
      <c r="D38" s="146"/>
      <c r="E38" s="146"/>
      <c r="F38" s="146"/>
      <c r="G38" s="146"/>
      <c r="H38" s="203"/>
      <c r="I38" s="146"/>
      <c r="J38" s="146"/>
      <c r="K38" s="203"/>
      <c r="L38" s="141"/>
      <c r="M38" s="141"/>
    </row>
    <row r="39" spans="1:13" s="6" customFormat="1" ht="19.5" customHeight="1">
      <c r="A39" s="36">
        <v>3224</v>
      </c>
      <c r="B39" s="37" t="s">
        <v>83</v>
      </c>
      <c r="C39" s="64">
        <v>34000</v>
      </c>
      <c r="D39" s="37">
        <v>34000</v>
      </c>
      <c r="E39" s="37"/>
      <c r="F39" s="37"/>
      <c r="G39" s="37"/>
      <c r="H39" s="201"/>
      <c r="I39" s="37"/>
      <c r="J39" s="37"/>
      <c r="K39" s="201"/>
      <c r="L39" s="154">
        <v>34000</v>
      </c>
      <c r="M39" s="154">
        <v>34000</v>
      </c>
    </row>
    <row r="40" spans="1:13" ht="12.75">
      <c r="A40" s="36">
        <v>3225</v>
      </c>
      <c r="B40" s="37" t="s">
        <v>13</v>
      </c>
      <c r="C40" s="64">
        <v>3000</v>
      </c>
      <c r="D40" s="37">
        <v>3000</v>
      </c>
      <c r="E40" s="37"/>
      <c r="F40" s="37"/>
      <c r="G40" s="37"/>
      <c r="H40" s="201"/>
      <c r="I40" s="37"/>
      <c r="J40" s="37"/>
      <c r="K40" s="201"/>
      <c r="L40" s="154">
        <v>3000</v>
      </c>
      <c r="M40" s="154">
        <v>3000</v>
      </c>
    </row>
    <row r="41" spans="1:13" ht="13.5" customHeight="1">
      <c r="A41" s="36">
        <v>3227</v>
      </c>
      <c r="B41" s="37" t="s">
        <v>81</v>
      </c>
      <c r="C41" s="64">
        <v>2000</v>
      </c>
      <c r="D41" s="37">
        <v>2000</v>
      </c>
      <c r="E41" s="37"/>
      <c r="F41" s="37"/>
      <c r="G41" s="37"/>
      <c r="H41" s="201"/>
      <c r="I41" s="37"/>
      <c r="J41" s="37"/>
      <c r="K41" s="201"/>
      <c r="L41" s="154">
        <v>2000</v>
      </c>
      <c r="M41" s="154">
        <v>2000</v>
      </c>
    </row>
    <row r="42" spans="1:13" ht="13.5" customHeight="1">
      <c r="A42" s="43">
        <v>323</v>
      </c>
      <c r="B42" s="22" t="s">
        <v>25</v>
      </c>
      <c r="C42" s="65">
        <f>SUM(C43+C48+C49+C50+C51+C52+C53+C54+C55)</f>
        <v>75880</v>
      </c>
      <c r="D42" s="65">
        <f aca="true" t="shared" si="7" ref="D42:K42">SUM(D43+D48+D49+D50+D51+D52+D53+D54+D55)</f>
        <v>75880</v>
      </c>
      <c r="E42" s="65">
        <f t="shared" si="7"/>
        <v>0</v>
      </c>
      <c r="F42" s="65">
        <f t="shared" si="7"/>
        <v>0</v>
      </c>
      <c r="G42" s="65">
        <f t="shared" si="7"/>
        <v>0</v>
      </c>
      <c r="H42" s="195">
        <f t="shared" si="7"/>
        <v>0</v>
      </c>
      <c r="I42" s="65">
        <f t="shared" si="7"/>
        <v>0</v>
      </c>
      <c r="J42" s="65">
        <f t="shared" si="7"/>
        <v>0</v>
      </c>
      <c r="K42" s="195">
        <f t="shared" si="7"/>
        <v>0</v>
      </c>
      <c r="L42" s="150">
        <v>76120</v>
      </c>
      <c r="M42" s="150">
        <v>76120</v>
      </c>
    </row>
    <row r="43" spans="1:13" s="6" customFormat="1" ht="18" customHeight="1">
      <c r="A43" s="142">
        <v>3231</v>
      </c>
      <c r="B43" s="143" t="s">
        <v>48</v>
      </c>
      <c r="C43" s="144">
        <f>SUM(D43+E43+F43+G43+H43+I43+J43+K43)</f>
        <v>17120</v>
      </c>
      <c r="D43" s="143">
        <f>SUM(D44+D45+D46+D47)</f>
        <v>17120</v>
      </c>
      <c r="E43" s="143">
        <f aca="true" t="shared" si="8" ref="E43:K43">SUM(E44+E45+E46+E47)</f>
        <v>0</v>
      </c>
      <c r="F43" s="143">
        <f t="shared" si="8"/>
        <v>0</v>
      </c>
      <c r="G43" s="143">
        <f t="shared" si="8"/>
        <v>0</v>
      </c>
      <c r="H43" s="202">
        <f t="shared" si="8"/>
        <v>0</v>
      </c>
      <c r="I43" s="143">
        <f t="shared" si="8"/>
        <v>0</v>
      </c>
      <c r="J43" s="143">
        <f t="shared" si="8"/>
        <v>0</v>
      </c>
      <c r="K43" s="202">
        <f t="shared" si="8"/>
        <v>0</v>
      </c>
      <c r="L43" s="155">
        <v>17120</v>
      </c>
      <c r="M43" s="155">
        <v>17120</v>
      </c>
    </row>
    <row r="44" spans="1:13" ht="14.25" customHeight="1">
      <c r="A44" s="148">
        <v>32311</v>
      </c>
      <c r="B44" s="147" t="s">
        <v>121</v>
      </c>
      <c r="C44" s="149">
        <v>12000</v>
      </c>
      <c r="D44" s="147">
        <v>12000</v>
      </c>
      <c r="E44" s="147"/>
      <c r="F44" s="147"/>
      <c r="G44" s="147"/>
      <c r="H44" s="204"/>
      <c r="I44" s="147"/>
      <c r="J44" s="147"/>
      <c r="K44" s="204"/>
      <c r="L44" s="155">
        <v>12000</v>
      </c>
      <c r="M44" s="155">
        <v>12000</v>
      </c>
    </row>
    <row r="45" spans="1:13" ht="14.25" customHeight="1">
      <c r="A45" s="148">
        <v>32312</v>
      </c>
      <c r="B45" s="147" t="s">
        <v>122</v>
      </c>
      <c r="C45" s="149">
        <f>SUM(D45+E45+F45+G45+H45+I45+J45+K45)</f>
        <v>0</v>
      </c>
      <c r="D45" s="147"/>
      <c r="E45" s="147"/>
      <c r="F45" s="147"/>
      <c r="G45" s="147"/>
      <c r="H45" s="204"/>
      <c r="I45" s="147"/>
      <c r="J45" s="147"/>
      <c r="K45" s="204"/>
      <c r="L45" s="155"/>
      <c r="M45" s="155"/>
    </row>
    <row r="46" spans="1:13" s="61" customFormat="1" ht="14.25" customHeight="1">
      <c r="A46" s="148">
        <v>32313</v>
      </c>
      <c r="B46" s="147" t="s">
        <v>123</v>
      </c>
      <c r="C46" s="149">
        <v>2000</v>
      </c>
      <c r="D46" s="147">
        <v>2000</v>
      </c>
      <c r="E46" s="147"/>
      <c r="F46" s="147"/>
      <c r="G46" s="147"/>
      <c r="H46" s="204"/>
      <c r="I46" s="147"/>
      <c r="J46" s="147"/>
      <c r="K46" s="204"/>
      <c r="L46" s="155">
        <v>2000</v>
      </c>
      <c r="M46" s="155">
        <v>2000</v>
      </c>
    </row>
    <row r="47" spans="1:13" s="61" customFormat="1" ht="14.25" customHeight="1">
      <c r="A47" s="148">
        <v>32319</v>
      </c>
      <c r="B47" s="147" t="s">
        <v>124</v>
      </c>
      <c r="C47" s="149">
        <v>3120</v>
      </c>
      <c r="D47" s="147">
        <v>3120</v>
      </c>
      <c r="E47" s="147"/>
      <c r="F47" s="147"/>
      <c r="G47" s="147"/>
      <c r="H47" s="204"/>
      <c r="I47" s="147"/>
      <c r="J47" s="147"/>
      <c r="K47" s="204"/>
      <c r="L47" s="155">
        <v>3120</v>
      </c>
      <c r="M47" s="155">
        <v>3120</v>
      </c>
    </row>
    <row r="48" spans="1:13" s="61" customFormat="1" ht="14.25" customHeight="1">
      <c r="A48" s="138">
        <v>3232</v>
      </c>
      <c r="B48" s="139" t="s">
        <v>49</v>
      </c>
      <c r="C48" s="140">
        <v>4760</v>
      </c>
      <c r="D48" s="139">
        <v>4760</v>
      </c>
      <c r="E48" s="139"/>
      <c r="F48" s="139"/>
      <c r="G48" s="139"/>
      <c r="H48" s="205"/>
      <c r="I48" s="139"/>
      <c r="J48" s="139"/>
      <c r="K48" s="205"/>
      <c r="L48" s="154">
        <v>4760</v>
      </c>
      <c r="M48" s="154">
        <v>4760</v>
      </c>
    </row>
    <row r="49" spans="1:13" s="61" customFormat="1" ht="19.5" customHeight="1">
      <c r="A49" s="36">
        <v>3233</v>
      </c>
      <c r="B49" s="37" t="s">
        <v>50</v>
      </c>
      <c r="C49" s="64">
        <v>4000</v>
      </c>
      <c r="D49" s="37">
        <v>4000</v>
      </c>
      <c r="E49" s="37"/>
      <c r="F49" s="37"/>
      <c r="G49" s="37"/>
      <c r="H49" s="201"/>
      <c r="I49" s="37"/>
      <c r="J49" s="37"/>
      <c r="K49" s="201"/>
      <c r="L49" s="154">
        <v>4000</v>
      </c>
      <c r="M49" s="154">
        <v>4000</v>
      </c>
    </row>
    <row r="50" spans="1:13" ht="14.25" customHeight="1">
      <c r="A50" s="36">
        <v>3234</v>
      </c>
      <c r="B50" s="37" t="s">
        <v>14</v>
      </c>
      <c r="C50" s="64">
        <v>35000</v>
      </c>
      <c r="D50" s="37">
        <v>35000</v>
      </c>
      <c r="E50" s="37"/>
      <c r="F50" s="37"/>
      <c r="G50" s="37"/>
      <c r="H50" s="201"/>
      <c r="I50" s="37"/>
      <c r="J50" s="37"/>
      <c r="K50" s="201"/>
      <c r="L50" s="154">
        <v>35000</v>
      </c>
      <c r="M50" s="154">
        <v>35000</v>
      </c>
    </row>
    <row r="51" spans="1:13" ht="14.25" customHeight="1">
      <c r="A51" s="36">
        <v>3235</v>
      </c>
      <c r="B51" s="37" t="s">
        <v>15</v>
      </c>
      <c r="C51" s="64">
        <f>SUM(D51+E51+F51+G51+H51+I51+J51+K51)</f>
        <v>0</v>
      </c>
      <c r="D51" s="37"/>
      <c r="E51" s="37"/>
      <c r="F51" s="37"/>
      <c r="G51" s="37"/>
      <c r="H51" s="201"/>
      <c r="I51" s="37"/>
      <c r="J51" s="37"/>
      <c r="K51" s="201"/>
      <c r="L51" s="154"/>
      <c r="M51" s="154"/>
    </row>
    <row r="52" spans="1:13" ht="14.25" customHeight="1">
      <c r="A52" s="138">
        <v>3236</v>
      </c>
      <c r="B52" s="139" t="s">
        <v>51</v>
      </c>
      <c r="C52" s="140">
        <v>5000</v>
      </c>
      <c r="D52" s="139">
        <v>5000</v>
      </c>
      <c r="E52" s="139"/>
      <c r="F52" s="139"/>
      <c r="G52" s="139"/>
      <c r="H52" s="205"/>
      <c r="I52" s="139"/>
      <c r="J52" s="139"/>
      <c r="K52" s="205"/>
      <c r="L52" s="154">
        <v>5000</v>
      </c>
      <c r="M52" s="154">
        <v>5000</v>
      </c>
    </row>
    <row r="53" spans="1:13" s="6" customFormat="1" ht="16.5" customHeight="1">
      <c r="A53" s="36">
        <v>3237</v>
      </c>
      <c r="B53" s="37" t="s">
        <v>52</v>
      </c>
      <c r="C53" s="64">
        <v>2000</v>
      </c>
      <c r="D53" s="37">
        <v>2000</v>
      </c>
      <c r="E53" s="37"/>
      <c r="F53" s="37"/>
      <c r="G53" s="37"/>
      <c r="H53" s="201"/>
      <c r="I53" s="37"/>
      <c r="J53" s="37"/>
      <c r="K53" s="201"/>
      <c r="L53" s="154">
        <v>1500</v>
      </c>
      <c r="M53" s="154">
        <v>1500</v>
      </c>
    </row>
    <row r="54" spans="1:13" ht="19.5" customHeight="1">
      <c r="A54" s="36">
        <v>3238</v>
      </c>
      <c r="B54" s="37" t="s">
        <v>16</v>
      </c>
      <c r="C54" s="64">
        <v>8000</v>
      </c>
      <c r="D54" s="37">
        <v>8000</v>
      </c>
      <c r="E54" s="37"/>
      <c r="F54" s="37"/>
      <c r="G54" s="37"/>
      <c r="H54" s="201"/>
      <c r="I54" s="37"/>
      <c r="J54" s="37"/>
      <c r="K54" s="201"/>
      <c r="L54" s="154">
        <v>8500</v>
      </c>
      <c r="M54" s="154">
        <v>8500</v>
      </c>
    </row>
    <row r="55" spans="1:13" ht="14.25" customHeight="1">
      <c r="A55" s="36">
        <v>3239</v>
      </c>
      <c r="B55" s="37" t="s">
        <v>17</v>
      </c>
      <c r="C55" s="64">
        <f>SUM(D55+E55+F55+G55+H55+I55+J55+K55)</f>
        <v>0</v>
      </c>
      <c r="D55" s="37"/>
      <c r="E55" s="37"/>
      <c r="F55" s="37"/>
      <c r="G55" s="37"/>
      <c r="H55" s="201"/>
      <c r="I55" s="37"/>
      <c r="J55" s="37"/>
      <c r="K55" s="201"/>
      <c r="L55" s="154"/>
      <c r="M55" s="154"/>
    </row>
    <row r="56" spans="1:13" ht="14.25" customHeight="1">
      <c r="A56" s="43">
        <v>329</v>
      </c>
      <c r="B56" s="22" t="s">
        <v>26</v>
      </c>
      <c r="C56" s="65">
        <f>SUM(D56+E56+F56+G56+H56+I56+J56+K56)</f>
        <v>0</v>
      </c>
      <c r="D56" s="22"/>
      <c r="E56" s="22"/>
      <c r="F56" s="22"/>
      <c r="G56" s="22"/>
      <c r="H56" s="206"/>
      <c r="I56" s="22"/>
      <c r="J56" s="22"/>
      <c r="K56" s="206"/>
      <c r="L56" s="156"/>
      <c r="M56" s="156"/>
    </row>
    <row r="57" spans="1:13" ht="14.25" customHeight="1">
      <c r="A57" s="31">
        <v>34</v>
      </c>
      <c r="B57" s="32" t="s">
        <v>18</v>
      </c>
      <c r="C57" s="67">
        <f>SUM(C58+C59+C60)</f>
        <v>1000</v>
      </c>
      <c r="D57" s="67">
        <f aca="true" t="shared" si="9" ref="D57:K57">SUM(D58+D59+D60)</f>
        <v>1000</v>
      </c>
      <c r="E57" s="67">
        <f t="shared" si="9"/>
        <v>0</v>
      </c>
      <c r="F57" s="67">
        <f t="shared" si="9"/>
        <v>0</v>
      </c>
      <c r="G57" s="67">
        <f t="shared" si="9"/>
        <v>0</v>
      </c>
      <c r="H57" s="197">
        <f t="shared" si="9"/>
        <v>0</v>
      </c>
      <c r="I57" s="67">
        <f t="shared" si="9"/>
        <v>0</v>
      </c>
      <c r="J57" s="67">
        <f t="shared" si="9"/>
        <v>0</v>
      </c>
      <c r="K57" s="197">
        <f t="shared" si="9"/>
        <v>0</v>
      </c>
      <c r="L57" s="131">
        <v>1000</v>
      </c>
      <c r="M57" s="131">
        <v>1000</v>
      </c>
    </row>
    <row r="58" spans="1:13" ht="14.25" customHeight="1">
      <c r="A58" s="36">
        <v>3431</v>
      </c>
      <c r="B58" s="45" t="s">
        <v>53</v>
      </c>
      <c r="C58" s="64">
        <v>1000</v>
      </c>
      <c r="D58" s="37">
        <v>1000</v>
      </c>
      <c r="E58" s="37"/>
      <c r="F58" s="37"/>
      <c r="G58" s="37"/>
      <c r="H58" s="201"/>
      <c r="I58" s="37"/>
      <c r="J58" s="37"/>
      <c r="K58" s="201"/>
      <c r="L58" s="1">
        <v>1000</v>
      </c>
      <c r="M58" s="1">
        <v>1000</v>
      </c>
    </row>
    <row r="59" spans="1:13" ht="14.25" customHeight="1">
      <c r="A59" s="36">
        <v>3433</v>
      </c>
      <c r="B59" s="45" t="s">
        <v>54</v>
      </c>
      <c r="C59" s="64">
        <f>SUM(D59+E59+F59+G59+H59+I59+J59+K59)</f>
        <v>0</v>
      </c>
      <c r="D59" s="37"/>
      <c r="E59" s="37"/>
      <c r="F59" s="37"/>
      <c r="G59" s="37"/>
      <c r="H59" s="201"/>
      <c r="I59" s="37"/>
      <c r="J59" s="37"/>
      <c r="K59" s="201"/>
      <c r="L59" s="1"/>
      <c r="M59" s="1"/>
    </row>
    <row r="60" spans="1:13" ht="14.25" customHeight="1">
      <c r="A60" s="36">
        <v>3434</v>
      </c>
      <c r="B60" s="45" t="s">
        <v>26</v>
      </c>
      <c r="C60" s="64">
        <f>SUM(D60+E60+F60+G60+H60+I60+J60+K60)</f>
        <v>0</v>
      </c>
      <c r="D60" s="37"/>
      <c r="E60" s="37"/>
      <c r="F60" s="37"/>
      <c r="G60" s="37"/>
      <c r="H60" s="201"/>
      <c r="I60" s="37"/>
      <c r="J60" s="37"/>
      <c r="K60" s="201"/>
      <c r="L60" s="1"/>
      <c r="M60" s="1"/>
    </row>
    <row r="61" spans="1:13" ht="14.25" customHeight="1">
      <c r="A61" s="157"/>
      <c r="B61" s="158" t="s">
        <v>84</v>
      </c>
      <c r="C61" s="159">
        <v>373400</v>
      </c>
      <c r="D61" s="159">
        <v>373400</v>
      </c>
      <c r="E61" s="159">
        <f aca="true" t="shared" si="10" ref="E61:K61">SUM(E27+E57)</f>
        <v>0</v>
      </c>
      <c r="F61" s="159">
        <f t="shared" si="10"/>
        <v>0</v>
      </c>
      <c r="G61" s="159">
        <f t="shared" si="10"/>
        <v>0</v>
      </c>
      <c r="H61" s="207">
        <f t="shared" si="10"/>
        <v>0</v>
      </c>
      <c r="I61" s="159">
        <f t="shared" si="10"/>
        <v>0</v>
      </c>
      <c r="J61" s="159">
        <f t="shared" si="10"/>
        <v>0</v>
      </c>
      <c r="K61" s="207">
        <f t="shared" si="10"/>
        <v>0</v>
      </c>
      <c r="L61" s="159">
        <v>373400</v>
      </c>
      <c r="M61" s="159">
        <v>373400</v>
      </c>
    </row>
    <row r="62" spans="1:13" ht="14.25" customHeight="1">
      <c r="A62" s="161"/>
      <c r="B62" s="162"/>
      <c r="C62" s="163"/>
      <c r="D62" s="164"/>
      <c r="E62" s="165"/>
      <c r="F62" s="165"/>
      <c r="G62" s="162"/>
      <c r="H62" s="208"/>
      <c r="I62" s="162"/>
      <c r="J62" s="162"/>
      <c r="K62" s="208"/>
      <c r="L62" s="162"/>
      <c r="M62" s="162"/>
    </row>
    <row r="63" spans="1:13" ht="14.25" customHeight="1">
      <c r="A63" s="167" t="s">
        <v>88</v>
      </c>
      <c r="B63" s="168"/>
      <c r="C63" s="169" t="s">
        <v>156</v>
      </c>
      <c r="D63" s="170" t="s">
        <v>117</v>
      </c>
      <c r="E63" s="171"/>
      <c r="F63" s="171"/>
      <c r="G63" s="168"/>
      <c r="H63" s="209"/>
      <c r="I63" s="168"/>
      <c r="J63" s="168"/>
      <c r="K63" s="209"/>
      <c r="L63" s="168"/>
      <c r="M63" s="168"/>
    </row>
    <row r="64" spans="1:13" ht="27.75" customHeight="1">
      <c r="A64" s="10" t="s">
        <v>30</v>
      </c>
      <c r="B64" s="11" t="s">
        <v>10</v>
      </c>
      <c r="C64" s="12" t="s">
        <v>115</v>
      </c>
      <c r="D64" s="12" t="s">
        <v>78</v>
      </c>
      <c r="E64" s="12" t="s">
        <v>31</v>
      </c>
      <c r="F64" s="12" t="s">
        <v>4</v>
      </c>
      <c r="G64" s="13" t="s">
        <v>5</v>
      </c>
      <c r="H64" s="192" t="s">
        <v>6</v>
      </c>
      <c r="I64" s="13" t="s">
        <v>9</v>
      </c>
      <c r="J64" s="48" t="s">
        <v>32</v>
      </c>
      <c r="K64" s="220" t="s">
        <v>7</v>
      </c>
      <c r="L64" s="12" t="s">
        <v>116</v>
      </c>
      <c r="M64" s="12" t="s">
        <v>153</v>
      </c>
    </row>
    <row r="65" spans="1:13" ht="14.25" customHeight="1">
      <c r="A65" s="49" t="s">
        <v>33</v>
      </c>
      <c r="B65" s="47" t="s">
        <v>34</v>
      </c>
      <c r="C65" s="47" t="s">
        <v>35</v>
      </c>
      <c r="D65" s="47" t="s">
        <v>36</v>
      </c>
      <c r="E65" s="47" t="s">
        <v>76</v>
      </c>
      <c r="F65" s="47" t="s">
        <v>79</v>
      </c>
      <c r="G65" s="47" t="s">
        <v>37</v>
      </c>
      <c r="H65" s="210" t="s">
        <v>38</v>
      </c>
      <c r="I65" s="47" t="s">
        <v>39</v>
      </c>
      <c r="J65" s="47" t="s">
        <v>40</v>
      </c>
      <c r="K65" s="210" t="s">
        <v>41</v>
      </c>
      <c r="L65" s="47" t="s">
        <v>42</v>
      </c>
      <c r="M65" s="47" t="s">
        <v>80</v>
      </c>
    </row>
    <row r="66" spans="1:13" ht="30.75" customHeight="1">
      <c r="A66" s="50">
        <v>42</v>
      </c>
      <c r="B66" s="51" t="s">
        <v>27</v>
      </c>
      <c r="C66" s="69">
        <f>C67+C71+C76</f>
        <v>24000</v>
      </c>
      <c r="D66" s="69">
        <f aca="true" t="shared" si="11" ref="D66:K66">D67+D71+D76</f>
        <v>0</v>
      </c>
      <c r="E66" s="69">
        <f t="shared" si="11"/>
        <v>0</v>
      </c>
      <c r="F66" s="69">
        <f t="shared" si="11"/>
        <v>0</v>
      </c>
      <c r="G66" s="69">
        <f t="shared" si="11"/>
        <v>0</v>
      </c>
      <c r="H66" s="197">
        <f t="shared" si="11"/>
        <v>0</v>
      </c>
      <c r="I66" s="69">
        <f t="shared" si="11"/>
        <v>0</v>
      </c>
      <c r="J66" s="69">
        <f t="shared" si="11"/>
        <v>0</v>
      </c>
      <c r="K66" s="197">
        <f t="shared" si="11"/>
        <v>0</v>
      </c>
      <c r="L66" s="130">
        <v>24000</v>
      </c>
      <c r="M66" s="130">
        <v>24000</v>
      </c>
    </row>
    <row r="67" spans="1:13" s="6" customFormat="1" ht="11.25">
      <c r="A67" s="17">
        <v>4221</v>
      </c>
      <c r="B67" s="1" t="s">
        <v>19</v>
      </c>
      <c r="C67" s="63">
        <f>C68+C69+C70</f>
        <v>24000</v>
      </c>
      <c r="D67" s="63">
        <f aca="true" t="shared" si="12" ref="D67:K67">D68+D69+D70</f>
        <v>0</v>
      </c>
      <c r="E67" s="63">
        <f t="shared" si="12"/>
        <v>0</v>
      </c>
      <c r="F67" s="63">
        <f t="shared" si="12"/>
        <v>0</v>
      </c>
      <c r="G67" s="63">
        <f t="shared" si="12"/>
        <v>0</v>
      </c>
      <c r="H67" s="193">
        <f t="shared" si="12"/>
        <v>0</v>
      </c>
      <c r="I67" s="63">
        <f t="shared" si="12"/>
        <v>0</v>
      </c>
      <c r="J67" s="63">
        <f t="shared" si="12"/>
        <v>0</v>
      </c>
      <c r="K67" s="193">
        <f t="shared" si="12"/>
        <v>0</v>
      </c>
      <c r="L67" s="63"/>
      <c r="M67" s="63"/>
    </row>
    <row r="68" spans="1:13" s="44" customFormat="1" ht="12.75" customHeight="1">
      <c r="A68" s="19">
        <v>42211</v>
      </c>
      <c r="B68" s="20" t="s">
        <v>55</v>
      </c>
      <c r="C68" s="64">
        <f>SUM(D68+E68+F68+G68+H68+I68+J68+K68)</f>
        <v>0</v>
      </c>
      <c r="D68" s="20"/>
      <c r="E68" s="20"/>
      <c r="F68" s="20"/>
      <c r="G68" s="20"/>
      <c r="H68" s="194"/>
      <c r="I68" s="20"/>
      <c r="J68" s="20"/>
      <c r="K68" s="194"/>
      <c r="L68" s="20"/>
      <c r="M68" s="20"/>
    </row>
    <row r="69" spans="1:13" ht="12.75">
      <c r="A69" s="19">
        <v>42212</v>
      </c>
      <c r="B69" s="20" t="s">
        <v>56</v>
      </c>
      <c r="C69" s="64">
        <v>24000</v>
      </c>
      <c r="D69" s="20"/>
      <c r="E69" s="20"/>
      <c r="F69" s="20"/>
      <c r="G69" s="20"/>
      <c r="H69" s="194"/>
      <c r="I69" s="20"/>
      <c r="J69" s="20"/>
      <c r="K69" s="194"/>
      <c r="L69" s="20">
        <v>24000</v>
      </c>
      <c r="M69" s="20">
        <v>24000</v>
      </c>
    </row>
    <row r="70" spans="1:13" ht="12.75">
      <c r="A70" s="19">
        <v>42219</v>
      </c>
      <c r="B70" s="20" t="s">
        <v>57</v>
      </c>
      <c r="C70" s="64">
        <f>SUM(D70+E70+F70+G70+H70+I70+J70+K70)</f>
        <v>0</v>
      </c>
      <c r="D70" s="20"/>
      <c r="E70" s="20"/>
      <c r="F70" s="20"/>
      <c r="G70" s="20"/>
      <c r="H70" s="194"/>
      <c r="I70" s="20"/>
      <c r="J70" s="20"/>
      <c r="K70" s="194"/>
      <c r="L70" s="20"/>
      <c r="M70" s="20"/>
    </row>
    <row r="71" spans="1:13" ht="13.5" customHeight="1">
      <c r="A71" s="17">
        <v>4222</v>
      </c>
      <c r="B71" s="1" t="s">
        <v>20</v>
      </c>
      <c r="C71" s="63">
        <f>C72+C73+C74+C75</f>
        <v>0</v>
      </c>
      <c r="D71" s="63">
        <f aca="true" t="shared" si="13" ref="D71:K71">D72+D73+D74+D75</f>
        <v>0</v>
      </c>
      <c r="E71" s="63">
        <f t="shared" si="13"/>
        <v>0</v>
      </c>
      <c r="F71" s="63">
        <f t="shared" si="13"/>
        <v>0</v>
      </c>
      <c r="G71" s="63">
        <f t="shared" si="13"/>
        <v>0</v>
      </c>
      <c r="H71" s="193">
        <f t="shared" si="13"/>
        <v>0</v>
      </c>
      <c r="I71" s="63">
        <f t="shared" si="13"/>
        <v>0</v>
      </c>
      <c r="J71" s="63">
        <f t="shared" si="13"/>
        <v>0</v>
      </c>
      <c r="K71" s="193">
        <f t="shared" si="13"/>
        <v>0</v>
      </c>
      <c r="L71" s="63"/>
      <c r="M71" s="63"/>
    </row>
    <row r="72" spans="1:13" s="160" customFormat="1" ht="12" customHeight="1">
      <c r="A72" s="19">
        <v>42221</v>
      </c>
      <c r="B72" s="20" t="s">
        <v>58</v>
      </c>
      <c r="C72" s="64">
        <f>SUM(D72+E72+F72+G72+H72+I72+J72+K72)</f>
        <v>0</v>
      </c>
      <c r="D72" s="20"/>
      <c r="E72" s="20"/>
      <c r="F72" s="20"/>
      <c r="G72" s="20"/>
      <c r="H72" s="194"/>
      <c r="I72" s="20"/>
      <c r="J72" s="20"/>
      <c r="K72" s="194"/>
      <c r="L72" s="20"/>
      <c r="M72" s="20"/>
    </row>
    <row r="73" spans="1:13" s="166" customFormat="1" ht="15.75" customHeight="1">
      <c r="A73" s="19">
        <v>42222</v>
      </c>
      <c r="B73" s="20" t="s">
        <v>59</v>
      </c>
      <c r="C73" s="64">
        <f>SUM(D73+E73+F73+G73+H73+I73+J73+K73)</f>
        <v>0</v>
      </c>
      <c r="D73" s="20"/>
      <c r="E73" s="20"/>
      <c r="F73" s="20"/>
      <c r="G73" s="20"/>
      <c r="H73" s="194"/>
      <c r="I73" s="20"/>
      <c r="J73" s="20"/>
      <c r="K73" s="194"/>
      <c r="L73" s="20"/>
      <c r="M73" s="20"/>
    </row>
    <row r="74" spans="1:13" s="172" customFormat="1" ht="11.25" customHeight="1">
      <c r="A74" s="19">
        <v>42223</v>
      </c>
      <c r="B74" s="20" t="s">
        <v>60</v>
      </c>
      <c r="C74" s="64">
        <f>SUM(D74+E74+F74+G74+H74+I74+J74+K74)</f>
        <v>0</v>
      </c>
      <c r="D74" s="20"/>
      <c r="E74" s="20"/>
      <c r="F74" s="20"/>
      <c r="G74" s="20"/>
      <c r="H74" s="194"/>
      <c r="I74" s="20"/>
      <c r="J74" s="20"/>
      <c r="K74" s="194"/>
      <c r="L74" s="20"/>
      <c r="M74" s="20"/>
    </row>
    <row r="75" spans="1:13" ht="12.75">
      <c r="A75" s="19">
        <v>42229</v>
      </c>
      <c r="B75" s="20" t="s">
        <v>61</v>
      </c>
      <c r="C75" s="64">
        <f>SUM(D75+E75+F75+G75+H75+I75+J75+K75)</f>
        <v>0</v>
      </c>
      <c r="D75" s="20"/>
      <c r="E75" s="20"/>
      <c r="F75" s="20"/>
      <c r="G75" s="20"/>
      <c r="H75" s="194"/>
      <c r="I75" s="20"/>
      <c r="J75" s="20"/>
      <c r="K75" s="194"/>
      <c r="L75" s="20"/>
      <c r="M75" s="20"/>
    </row>
    <row r="76" spans="1:13" ht="12.75">
      <c r="A76" s="17">
        <v>4223</v>
      </c>
      <c r="B76" s="1" t="s">
        <v>62</v>
      </c>
      <c r="C76" s="63">
        <f>C77+C78+C79</f>
        <v>0</v>
      </c>
      <c r="D76" s="63">
        <f aca="true" t="shared" si="14" ref="D76:K76">D77+D78+D79</f>
        <v>0</v>
      </c>
      <c r="E76" s="63">
        <f t="shared" si="14"/>
        <v>0</v>
      </c>
      <c r="F76" s="63">
        <f t="shared" si="14"/>
        <v>0</v>
      </c>
      <c r="G76" s="63">
        <f t="shared" si="14"/>
        <v>0</v>
      </c>
      <c r="H76" s="193">
        <f t="shared" si="14"/>
        <v>0</v>
      </c>
      <c r="I76" s="63">
        <f t="shared" si="14"/>
        <v>0</v>
      </c>
      <c r="J76" s="63">
        <f t="shared" si="14"/>
        <v>0</v>
      </c>
      <c r="K76" s="193">
        <f t="shared" si="14"/>
        <v>0</v>
      </c>
      <c r="L76" s="63"/>
      <c r="M76" s="63"/>
    </row>
    <row r="77" spans="1:13" ht="22.5">
      <c r="A77" s="19">
        <v>42231</v>
      </c>
      <c r="B77" s="20" t="s">
        <v>63</v>
      </c>
      <c r="C77" s="64">
        <f>SUM(D77+E77+F77+G77+H77+I77+J77+K77)</f>
        <v>0</v>
      </c>
      <c r="D77" s="20"/>
      <c r="E77" s="20"/>
      <c r="F77" s="20"/>
      <c r="G77" s="20"/>
      <c r="H77" s="194"/>
      <c r="I77" s="20"/>
      <c r="J77" s="20"/>
      <c r="K77" s="194"/>
      <c r="L77" s="20"/>
      <c r="M77" s="20"/>
    </row>
    <row r="78" spans="1:13" ht="17.25" customHeight="1">
      <c r="A78" s="19">
        <v>42232</v>
      </c>
      <c r="B78" s="20" t="s">
        <v>64</v>
      </c>
      <c r="C78" s="64">
        <f>SUM(D78+E78+F78+G78+H78+I78+J78+K78)</f>
        <v>0</v>
      </c>
      <c r="D78" s="20"/>
      <c r="E78" s="20"/>
      <c r="F78" s="20"/>
      <c r="G78" s="20"/>
      <c r="H78" s="194"/>
      <c r="I78" s="20"/>
      <c r="J78" s="20"/>
      <c r="K78" s="194"/>
      <c r="L78" s="20"/>
      <c r="M78" s="20"/>
    </row>
    <row r="79" spans="1:13" ht="12.75">
      <c r="A79" s="19">
        <v>42233</v>
      </c>
      <c r="B79" s="20" t="s">
        <v>65</v>
      </c>
      <c r="C79" s="64">
        <f>SUM(D79+E79+F79+G79+H79+I79+J79+K79)</f>
        <v>0</v>
      </c>
      <c r="D79" s="20"/>
      <c r="E79" s="20"/>
      <c r="F79" s="20"/>
      <c r="G79" s="20"/>
      <c r="H79" s="194"/>
      <c r="I79" s="20"/>
      <c r="J79" s="20"/>
      <c r="K79" s="194"/>
      <c r="L79" s="20"/>
      <c r="M79" s="20"/>
    </row>
    <row r="80" spans="1:13" ht="12.75">
      <c r="A80" s="17">
        <v>4226</v>
      </c>
      <c r="B80" s="1" t="s">
        <v>66</v>
      </c>
      <c r="C80" s="63">
        <f>C81+C82</f>
        <v>0</v>
      </c>
      <c r="D80" s="63">
        <f aca="true" t="shared" si="15" ref="D80:K80">D81+D82</f>
        <v>0</v>
      </c>
      <c r="E80" s="63">
        <f t="shared" si="15"/>
        <v>0</v>
      </c>
      <c r="F80" s="63">
        <f t="shared" si="15"/>
        <v>0</v>
      </c>
      <c r="G80" s="63">
        <f t="shared" si="15"/>
        <v>0</v>
      </c>
      <c r="H80" s="193">
        <f t="shared" si="15"/>
        <v>0</v>
      </c>
      <c r="I80" s="63">
        <f t="shared" si="15"/>
        <v>0</v>
      </c>
      <c r="J80" s="63">
        <f t="shared" si="15"/>
        <v>0</v>
      </c>
      <c r="K80" s="193">
        <f t="shared" si="15"/>
        <v>0</v>
      </c>
      <c r="L80" s="63"/>
      <c r="M80" s="63"/>
    </row>
    <row r="81" spans="1:13" ht="12.75">
      <c r="A81" s="19">
        <v>42261</v>
      </c>
      <c r="B81" s="20" t="s">
        <v>67</v>
      </c>
      <c r="C81" s="64">
        <f>SUM(D81+E81+F81+G81+H81+I81+J81+K81)</f>
        <v>0</v>
      </c>
      <c r="D81" s="20"/>
      <c r="E81" s="20"/>
      <c r="F81" s="20"/>
      <c r="G81" s="20"/>
      <c r="H81" s="194"/>
      <c r="I81" s="20"/>
      <c r="J81" s="20"/>
      <c r="K81" s="194"/>
      <c r="L81" s="20"/>
      <c r="M81" s="20"/>
    </row>
    <row r="82" spans="1:13" ht="17.25" customHeight="1">
      <c r="A82" s="19">
        <v>42262</v>
      </c>
      <c r="B82" s="20" t="s">
        <v>68</v>
      </c>
      <c r="C82" s="64">
        <f>SUM(D82+E82+F82+G82+H82+I82+J82+K82)</f>
        <v>0</v>
      </c>
      <c r="D82" s="20"/>
      <c r="E82" s="20"/>
      <c r="F82" s="20"/>
      <c r="G82" s="20"/>
      <c r="H82" s="194"/>
      <c r="I82" s="20"/>
      <c r="J82" s="20"/>
      <c r="K82" s="194"/>
      <c r="L82" s="20"/>
      <c r="M82" s="20"/>
    </row>
    <row r="83" spans="1:13" ht="12.75">
      <c r="A83" s="21">
        <v>4241</v>
      </c>
      <c r="B83" s="22" t="s">
        <v>69</v>
      </c>
      <c r="C83" s="71">
        <f>SUM(D83+E83+F83+G83+H83+I83+J83+K83)</f>
        <v>0</v>
      </c>
      <c r="D83" s="22"/>
      <c r="E83" s="22"/>
      <c r="F83" s="22"/>
      <c r="G83" s="22"/>
      <c r="H83" s="206"/>
      <c r="I83" s="22"/>
      <c r="J83" s="22"/>
      <c r="K83" s="206"/>
      <c r="L83" s="22"/>
      <c r="M83" s="22"/>
    </row>
    <row r="84" spans="1:13" ht="25.5" customHeight="1">
      <c r="A84" s="50">
        <v>45</v>
      </c>
      <c r="B84" s="51" t="s">
        <v>70</v>
      </c>
      <c r="C84" s="69">
        <f>C85+C86</f>
        <v>0</v>
      </c>
      <c r="D84" s="69">
        <f aca="true" t="shared" si="16" ref="D84:K84">D85+D86</f>
        <v>0</v>
      </c>
      <c r="E84" s="69">
        <f t="shared" si="16"/>
        <v>0</v>
      </c>
      <c r="F84" s="69">
        <f t="shared" si="16"/>
        <v>0</v>
      </c>
      <c r="G84" s="69">
        <f t="shared" si="16"/>
        <v>0</v>
      </c>
      <c r="H84" s="197">
        <f t="shared" si="16"/>
        <v>0</v>
      </c>
      <c r="I84" s="69">
        <f t="shared" si="16"/>
        <v>0</v>
      </c>
      <c r="J84" s="69">
        <f t="shared" si="16"/>
        <v>0</v>
      </c>
      <c r="K84" s="197">
        <f t="shared" si="16"/>
        <v>0</v>
      </c>
      <c r="L84" s="130">
        <f>SUM(C84*1.016)</f>
        <v>0</v>
      </c>
      <c r="M84" s="130">
        <f>SUM(L84*1.095)</f>
        <v>0</v>
      </c>
    </row>
    <row r="85" spans="1:13" ht="22.5">
      <c r="A85" s="19">
        <v>451</v>
      </c>
      <c r="B85" s="20" t="s">
        <v>71</v>
      </c>
      <c r="C85" s="64">
        <f>SUM(D85+E85+F85+G85+H85+I85+J85+K85)</f>
        <v>0</v>
      </c>
      <c r="D85" s="20"/>
      <c r="E85" s="20"/>
      <c r="F85" s="20"/>
      <c r="G85" s="20"/>
      <c r="H85" s="194"/>
      <c r="I85" s="20"/>
      <c r="J85" s="20"/>
      <c r="K85" s="194"/>
      <c r="L85" s="20"/>
      <c r="M85" s="20"/>
    </row>
    <row r="86" spans="1:13" ht="23.25" customHeight="1">
      <c r="A86" s="19">
        <v>452</v>
      </c>
      <c r="B86" s="20" t="s">
        <v>72</v>
      </c>
      <c r="C86" s="64">
        <f>SUM(D86+E86+F86+G86+H86+I86+J86+K86)</f>
        <v>0</v>
      </c>
      <c r="D86" s="20"/>
      <c r="E86" s="20"/>
      <c r="F86" s="20"/>
      <c r="G86" s="20"/>
      <c r="H86" s="194"/>
      <c r="I86" s="20"/>
      <c r="J86" s="20"/>
      <c r="K86" s="194"/>
      <c r="L86" s="20"/>
      <c r="M86" s="20"/>
    </row>
    <row r="87" spans="1:13" ht="17.25" customHeight="1">
      <c r="A87" s="53"/>
      <c r="B87" s="46" t="s">
        <v>85</v>
      </c>
      <c r="C87" s="70">
        <f>SUM(C66+C84)</f>
        <v>24000</v>
      </c>
      <c r="D87" s="70">
        <f aca="true" t="shared" si="17" ref="D87:M87">SUM(D66+D84)</f>
        <v>0</v>
      </c>
      <c r="E87" s="70">
        <f t="shared" si="17"/>
        <v>0</v>
      </c>
      <c r="F87" s="70">
        <f t="shared" si="17"/>
        <v>0</v>
      </c>
      <c r="G87" s="70">
        <f t="shared" si="17"/>
        <v>0</v>
      </c>
      <c r="H87" s="211">
        <f t="shared" si="17"/>
        <v>0</v>
      </c>
      <c r="I87" s="70">
        <f t="shared" si="17"/>
        <v>0</v>
      </c>
      <c r="J87" s="70">
        <f t="shared" si="17"/>
        <v>0</v>
      </c>
      <c r="K87" s="211">
        <f t="shared" si="17"/>
        <v>0</v>
      </c>
      <c r="L87" s="70">
        <f t="shared" si="17"/>
        <v>24000</v>
      </c>
      <c r="M87" s="70">
        <f t="shared" si="17"/>
        <v>24000</v>
      </c>
    </row>
    <row r="88" spans="1:13" ht="12.75">
      <c r="A88" s="54"/>
      <c r="B88" s="5"/>
      <c r="C88" s="5"/>
      <c r="D88" s="52"/>
      <c r="E88" s="52"/>
      <c r="F88" s="52"/>
      <c r="G88" s="5"/>
      <c r="H88" s="212"/>
      <c r="I88" s="5"/>
      <c r="J88" s="5"/>
      <c r="K88" s="212"/>
      <c r="L88" s="5"/>
      <c r="M88" s="5"/>
    </row>
    <row r="89" spans="1:13" s="281" customFormat="1" ht="15" customHeight="1">
      <c r="A89" s="240"/>
      <c r="B89" s="240" t="s">
        <v>145</v>
      </c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</row>
    <row r="90" spans="1:13" s="281" customFormat="1" ht="17.25" customHeight="1">
      <c r="A90" s="273" t="s">
        <v>74</v>
      </c>
      <c r="B90" s="288"/>
      <c r="C90" s="288" t="s">
        <v>176</v>
      </c>
      <c r="E90" s="288"/>
      <c r="F90" s="288"/>
      <c r="G90" s="274"/>
      <c r="H90" s="283"/>
      <c r="K90" s="283"/>
      <c r="L90" s="274"/>
      <c r="M90" s="274"/>
    </row>
    <row r="91" spans="1:13" ht="73.5" customHeight="1">
      <c r="A91" s="10" t="s">
        <v>30</v>
      </c>
      <c r="B91" s="11" t="s">
        <v>10</v>
      </c>
      <c r="C91" s="12" t="s">
        <v>115</v>
      </c>
      <c r="D91" s="12" t="s">
        <v>78</v>
      </c>
      <c r="E91" s="12" t="s">
        <v>31</v>
      </c>
      <c r="F91" s="12" t="s">
        <v>4</v>
      </c>
      <c r="G91" s="13" t="s">
        <v>5</v>
      </c>
      <c r="H91" s="192" t="s">
        <v>6</v>
      </c>
      <c r="I91" s="13" t="s">
        <v>9</v>
      </c>
      <c r="J91" s="14" t="s">
        <v>32</v>
      </c>
      <c r="K91" s="216" t="s">
        <v>7</v>
      </c>
      <c r="L91" s="12" t="s">
        <v>116</v>
      </c>
      <c r="M91" s="12" t="s">
        <v>153</v>
      </c>
    </row>
    <row r="92" spans="1:13" ht="12.75">
      <c r="A92" s="55" t="s">
        <v>33</v>
      </c>
      <c r="B92" s="56" t="s">
        <v>34</v>
      </c>
      <c r="C92" s="56" t="s">
        <v>35</v>
      </c>
      <c r="D92" s="56" t="s">
        <v>36</v>
      </c>
      <c r="E92" s="56" t="s">
        <v>76</v>
      </c>
      <c r="F92" s="56" t="s">
        <v>79</v>
      </c>
      <c r="G92" s="56" t="s">
        <v>37</v>
      </c>
      <c r="H92" s="213" t="s">
        <v>38</v>
      </c>
      <c r="I92" s="56" t="s">
        <v>39</v>
      </c>
      <c r="J92" s="56" t="s">
        <v>40</v>
      </c>
      <c r="K92" s="213" t="s">
        <v>41</v>
      </c>
      <c r="L92" s="56" t="s">
        <v>42</v>
      </c>
      <c r="M92" s="56" t="s">
        <v>80</v>
      </c>
    </row>
    <row r="93" spans="1:13" ht="17.25" customHeight="1">
      <c r="A93" s="224">
        <v>31</v>
      </c>
      <c r="B93" s="225" t="s">
        <v>21</v>
      </c>
      <c r="C93" s="226">
        <f>SUM(C94+C95+C96)</f>
        <v>417000</v>
      </c>
      <c r="D93" s="226">
        <f aca="true" t="shared" si="18" ref="D93:K93">SUM(D94+D95+D96)</f>
        <v>318600</v>
      </c>
      <c r="E93" s="226">
        <f t="shared" si="18"/>
        <v>0</v>
      </c>
      <c r="F93" s="226">
        <f t="shared" si="18"/>
        <v>0</v>
      </c>
      <c r="G93" s="226">
        <f t="shared" si="18"/>
        <v>98400</v>
      </c>
      <c r="H93" s="227">
        <f t="shared" si="18"/>
        <v>0</v>
      </c>
      <c r="I93" s="226">
        <f t="shared" si="18"/>
        <v>0</v>
      </c>
      <c r="J93" s="226">
        <f t="shared" si="18"/>
        <v>0</v>
      </c>
      <c r="K93" s="226">
        <f t="shared" si="18"/>
        <v>0</v>
      </c>
      <c r="L93" s="223">
        <v>422000</v>
      </c>
      <c r="M93" s="223">
        <v>422000</v>
      </c>
    </row>
    <row r="94" spans="1:13" ht="15" customHeight="1">
      <c r="A94" s="57">
        <v>311</v>
      </c>
      <c r="B94" s="20" t="s">
        <v>75</v>
      </c>
      <c r="C94" s="72">
        <v>417000</v>
      </c>
      <c r="D94" s="59">
        <v>318600</v>
      </c>
      <c r="E94" s="59"/>
      <c r="F94" s="59"/>
      <c r="G94" s="58">
        <v>98400</v>
      </c>
      <c r="H94" s="214"/>
      <c r="I94" s="58"/>
      <c r="J94" s="58"/>
      <c r="K94" s="214"/>
      <c r="L94" s="235"/>
      <c r="M94" s="236"/>
    </row>
    <row r="95" spans="1:13" s="133" customFormat="1" ht="15" customHeight="1">
      <c r="A95" s="57">
        <v>312</v>
      </c>
      <c r="B95" s="20" t="s">
        <v>11</v>
      </c>
      <c r="C95" s="72">
        <f>SUM(D95+E95+F95+G95+H95+I95+J95+K95)</f>
        <v>0</v>
      </c>
      <c r="D95" s="59"/>
      <c r="E95" s="59"/>
      <c r="F95" s="59"/>
      <c r="G95" s="58"/>
      <c r="H95" s="214"/>
      <c r="I95" s="58"/>
      <c r="J95" s="58"/>
      <c r="K95" s="214"/>
      <c r="L95" s="235"/>
      <c r="M95" s="236"/>
    </row>
    <row r="96" spans="1:13" s="133" customFormat="1" ht="15" customHeight="1">
      <c r="A96" s="57">
        <v>313</v>
      </c>
      <c r="B96" s="20" t="s">
        <v>131</v>
      </c>
      <c r="C96" s="72">
        <f>SUM(D96+E96+F96+G96+H96+I96+J96+K96)</f>
        <v>0</v>
      </c>
      <c r="D96" s="59"/>
      <c r="E96" s="59"/>
      <c r="F96" s="59"/>
      <c r="G96" s="58"/>
      <c r="H96" s="214"/>
      <c r="I96" s="58"/>
      <c r="J96" s="58"/>
      <c r="K96" s="214"/>
      <c r="L96" s="235"/>
      <c r="M96" s="236"/>
    </row>
    <row r="97" spans="1:13" ht="20.25" customHeight="1">
      <c r="A97" s="228">
        <v>32</v>
      </c>
      <c r="B97" s="229" t="s">
        <v>12</v>
      </c>
      <c r="C97" s="230">
        <f>SUM(C98+C99+C100+C101+C102)</f>
        <v>300000</v>
      </c>
      <c r="D97" s="230">
        <f aca="true" t="shared" si="19" ref="D97:K97">SUM(D98+D99+D100+D101+D102)</f>
        <v>0</v>
      </c>
      <c r="E97" s="230">
        <f t="shared" si="19"/>
        <v>0</v>
      </c>
      <c r="F97" s="230">
        <f t="shared" si="19"/>
        <v>0</v>
      </c>
      <c r="G97" s="230">
        <f t="shared" si="19"/>
        <v>300000</v>
      </c>
      <c r="H97" s="234">
        <f t="shared" si="19"/>
        <v>0</v>
      </c>
      <c r="I97" s="230">
        <f t="shared" si="19"/>
        <v>0</v>
      </c>
      <c r="J97" s="230">
        <f t="shared" si="19"/>
        <v>0</v>
      </c>
      <c r="K97" s="230">
        <f t="shared" si="19"/>
        <v>0</v>
      </c>
      <c r="L97" s="231">
        <v>300000</v>
      </c>
      <c r="M97" s="232">
        <v>300000</v>
      </c>
    </row>
    <row r="98" spans="1:13" ht="12.75">
      <c r="A98" s="57">
        <v>321</v>
      </c>
      <c r="B98" s="20" t="s">
        <v>23</v>
      </c>
      <c r="C98" s="72">
        <v>5000</v>
      </c>
      <c r="D98" s="59"/>
      <c r="E98" s="59"/>
      <c r="F98" s="59"/>
      <c r="G98" s="58">
        <v>5000</v>
      </c>
      <c r="H98" s="214"/>
      <c r="I98" s="58"/>
      <c r="J98" s="58"/>
      <c r="K98" s="214"/>
      <c r="L98" s="235"/>
      <c r="M98" s="236"/>
    </row>
    <row r="99" spans="1:13" ht="12.75">
      <c r="A99" s="57">
        <v>322</v>
      </c>
      <c r="B99" s="20" t="s">
        <v>24</v>
      </c>
      <c r="C99" s="72">
        <v>260000</v>
      </c>
      <c r="D99" s="59"/>
      <c r="E99" s="59"/>
      <c r="F99" s="59"/>
      <c r="G99" s="58">
        <v>260000</v>
      </c>
      <c r="H99" s="214"/>
      <c r="I99" s="58"/>
      <c r="J99" s="58"/>
      <c r="K99" s="214"/>
      <c r="L99" s="235"/>
      <c r="M99" s="236"/>
    </row>
    <row r="100" spans="1:13" ht="18" customHeight="1">
      <c r="A100" s="57">
        <v>323</v>
      </c>
      <c r="B100" s="20" t="s">
        <v>25</v>
      </c>
      <c r="C100" s="72">
        <v>5000</v>
      </c>
      <c r="D100" s="59"/>
      <c r="E100" s="59"/>
      <c r="F100" s="59"/>
      <c r="G100" s="58">
        <v>5000</v>
      </c>
      <c r="H100" s="214"/>
      <c r="I100" s="58"/>
      <c r="J100" s="58"/>
      <c r="K100" s="214"/>
      <c r="L100" s="235"/>
      <c r="M100" s="236"/>
    </row>
    <row r="101" spans="1:13" ht="24.75" customHeight="1">
      <c r="A101" s="57">
        <v>324</v>
      </c>
      <c r="B101" s="20" t="s">
        <v>132</v>
      </c>
      <c r="C101" s="72">
        <v>5000</v>
      </c>
      <c r="D101" s="59"/>
      <c r="E101" s="59"/>
      <c r="F101" s="59"/>
      <c r="G101" s="58">
        <v>5000</v>
      </c>
      <c r="H101" s="214"/>
      <c r="I101" s="58"/>
      <c r="J101" s="58"/>
      <c r="K101" s="214"/>
      <c r="L101" s="235"/>
      <c r="M101" s="236"/>
    </row>
    <row r="102" spans="1:13" ht="22.5">
      <c r="A102" s="57">
        <v>329</v>
      </c>
      <c r="B102" s="20" t="s">
        <v>26</v>
      </c>
      <c r="C102" s="72">
        <v>25000</v>
      </c>
      <c r="D102" s="59"/>
      <c r="E102" s="59"/>
      <c r="F102" s="59"/>
      <c r="G102" s="58">
        <v>25000</v>
      </c>
      <c r="H102" s="214"/>
      <c r="I102" s="58"/>
      <c r="J102" s="58"/>
      <c r="K102" s="214"/>
      <c r="L102" s="235"/>
      <c r="M102" s="236"/>
    </row>
    <row r="103" spans="1:13" ht="13.5" customHeight="1">
      <c r="A103" s="228">
        <v>34</v>
      </c>
      <c r="B103" s="229" t="s">
        <v>18</v>
      </c>
      <c r="C103" s="230">
        <v>5000</v>
      </c>
      <c r="D103" s="230">
        <f aca="true" t="shared" si="20" ref="D103:K103">SUM(D104)</f>
        <v>0</v>
      </c>
      <c r="E103" s="230">
        <f t="shared" si="20"/>
        <v>0</v>
      </c>
      <c r="F103" s="230">
        <v>0</v>
      </c>
      <c r="G103" s="230">
        <f t="shared" si="20"/>
        <v>5000</v>
      </c>
      <c r="H103" s="230">
        <f t="shared" si="20"/>
        <v>0</v>
      </c>
      <c r="I103" s="230">
        <f t="shared" si="20"/>
        <v>0</v>
      </c>
      <c r="J103" s="230">
        <f t="shared" si="20"/>
        <v>0</v>
      </c>
      <c r="K103" s="230">
        <f t="shared" si="20"/>
        <v>0</v>
      </c>
      <c r="L103" s="231">
        <v>5000</v>
      </c>
      <c r="M103" s="232">
        <v>5000</v>
      </c>
    </row>
    <row r="104" spans="1:13" s="61" customFormat="1" ht="18" customHeight="1">
      <c r="A104" s="57">
        <v>343</v>
      </c>
      <c r="B104" s="20" t="s">
        <v>133</v>
      </c>
      <c r="C104" s="72">
        <v>5000</v>
      </c>
      <c r="D104" s="59"/>
      <c r="E104" s="59"/>
      <c r="F104" s="59">
        <v>0</v>
      </c>
      <c r="G104" s="58">
        <v>5000</v>
      </c>
      <c r="H104" s="214"/>
      <c r="I104" s="58"/>
      <c r="J104" s="58"/>
      <c r="K104" s="214"/>
      <c r="L104" s="235"/>
      <c r="M104" s="236"/>
    </row>
    <row r="105" spans="1:13" ht="21.75" customHeight="1">
      <c r="A105" s="228">
        <v>42</v>
      </c>
      <c r="B105" s="229" t="s">
        <v>27</v>
      </c>
      <c r="C105" s="230">
        <f>SUM(C106+C107)</f>
        <v>5000</v>
      </c>
      <c r="D105" s="230">
        <f aca="true" t="shared" si="21" ref="D105:K105">SUM(D106)</f>
        <v>0</v>
      </c>
      <c r="E105" s="230">
        <f t="shared" si="21"/>
        <v>0</v>
      </c>
      <c r="F105" s="230">
        <f t="shared" si="21"/>
        <v>0</v>
      </c>
      <c r="G105" s="230">
        <f t="shared" si="21"/>
        <v>5000</v>
      </c>
      <c r="H105" s="230">
        <f t="shared" si="21"/>
        <v>0</v>
      </c>
      <c r="I105" s="230">
        <f t="shared" si="21"/>
        <v>0</v>
      </c>
      <c r="J105" s="230">
        <f t="shared" si="21"/>
        <v>0</v>
      </c>
      <c r="K105" s="230">
        <f t="shared" si="21"/>
        <v>0</v>
      </c>
      <c r="L105" s="231">
        <v>5000</v>
      </c>
      <c r="M105" s="232">
        <v>5000</v>
      </c>
    </row>
    <row r="106" spans="1:13" ht="17.25" customHeight="1">
      <c r="A106" s="57">
        <v>422</v>
      </c>
      <c r="B106" s="20" t="s">
        <v>134</v>
      </c>
      <c r="C106" s="72">
        <v>5000</v>
      </c>
      <c r="D106" s="59"/>
      <c r="E106" s="59"/>
      <c r="F106" s="59"/>
      <c r="G106" s="58">
        <v>5000</v>
      </c>
      <c r="H106" s="214"/>
      <c r="I106" s="58"/>
      <c r="J106" s="58"/>
      <c r="K106" s="214"/>
      <c r="L106" s="235"/>
      <c r="M106" s="236"/>
    </row>
    <row r="107" spans="1:13" ht="17.25" customHeight="1">
      <c r="A107" s="237" t="s">
        <v>110</v>
      </c>
      <c r="B107" s="58"/>
      <c r="C107" s="72">
        <f>SUM(D107+E107+F107+G107+H107+I107+J107+K107)</f>
        <v>0</v>
      </c>
      <c r="D107" s="59"/>
      <c r="E107" s="59"/>
      <c r="F107" s="59"/>
      <c r="G107" s="58"/>
      <c r="H107" s="214"/>
      <c r="I107" s="58"/>
      <c r="J107" s="58"/>
      <c r="K107" s="214"/>
      <c r="L107" s="235"/>
      <c r="M107" s="236"/>
    </row>
    <row r="108" spans="1:13" s="61" customFormat="1" ht="17.25" customHeight="1">
      <c r="A108" s="60"/>
      <c r="B108" s="60" t="s">
        <v>86</v>
      </c>
      <c r="C108" s="73">
        <f>SUM(C93+C97+C103+C105)</f>
        <v>727000</v>
      </c>
      <c r="D108" s="73">
        <f aca="true" t="shared" si="22" ref="D108:K108">SUM(D93+D97+D103+D105)</f>
        <v>318600</v>
      </c>
      <c r="E108" s="73">
        <f t="shared" si="22"/>
        <v>0</v>
      </c>
      <c r="F108" s="73">
        <f t="shared" si="22"/>
        <v>0</v>
      </c>
      <c r="G108" s="73">
        <f t="shared" si="22"/>
        <v>408400</v>
      </c>
      <c r="H108" s="73">
        <f t="shared" si="22"/>
        <v>0</v>
      </c>
      <c r="I108" s="73">
        <f t="shared" si="22"/>
        <v>0</v>
      </c>
      <c r="J108" s="73">
        <f t="shared" si="22"/>
        <v>0</v>
      </c>
      <c r="K108" s="73">
        <f t="shared" si="22"/>
        <v>0</v>
      </c>
      <c r="L108" s="73">
        <v>732000</v>
      </c>
      <c r="M108" s="73">
        <v>732000</v>
      </c>
    </row>
    <row r="109" spans="1:13" ht="17.25" customHeight="1">
      <c r="A109" s="54"/>
      <c r="B109" s="5"/>
      <c r="C109" s="5"/>
      <c r="D109" s="52"/>
      <c r="E109" s="52"/>
      <c r="F109" s="52"/>
      <c r="G109" s="5"/>
      <c r="H109" s="212"/>
      <c r="I109" s="5"/>
      <c r="J109" s="5"/>
      <c r="K109" s="212"/>
      <c r="L109" s="5"/>
      <c r="M109" s="5"/>
    </row>
    <row r="110" spans="1:13" ht="17.25" customHeight="1">
      <c r="A110" s="286" t="s">
        <v>74</v>
      </c>
      <c r="B110" s="287"/>
      <c r="C110" s="287"/>
      <c r="D110" s="288" t="s">
        <v>159</v>
      </c>
      <c r="E110" s="288"/>
      <c r="F110" s="289"/>
      <c r="G110" s="287"/>
      <c r="H110" s="290"/>
      <c r="I110" s="287"/>
      <c r="J110" s="287"/>
      <c r="K110" s="290"/>
      <c r="L110" s="287"/>
      <c r="M110" s="287"/>
    </row>
    <row r="111" spans="1:13" ht="17.25" customHeight="1">
      <c r="A111" s="275" t="s">
        <v>30</v>
      </c>
      <c r="B111" s="276" t="s">
        <v>10</v>
      </c>
      <c r="C111" s="276" t="s">
        <v>154</v>
      </c>
      <c r="D111" s="276" t="s">
        <v>78</v>
      </c>
      <c r="E111" s="276" t="s">
        <v>31</v>
      </c>
      <c r="F111" s="276" t="s">
        <v>4</v>
      </c>
      <c r="G111" s="291" t="s">
        <v>5</v>
      </c>
      <c r="H111" s="292" t="s">
        <v>6</v>
      </c>
      <c r="I111" s="291" t="s">
        <v>9</v>
      </c>
      <c r="J111" s="293" t="s">
        <v>32</v>
      </c>
      <c r="K111" s="294" t="s">
        <v>7</v>
      </c>
      <c r="L111" s="276" t="s">
        <v>157</v>
      </c>
      <c r="M111" s="276" t="s">
        <v>158</v>
      </c>
    </row>
    <row r="112" spans="1:13" ht="19.5" customHeight="1">
      <c r="A112" s="277" t="s">
        <v>33</v>
      </c>
      <c r="B112" s="278" t="s">
        <v>34</v>
      </c>
      <c r="C112" s="278" t="s">
        <v>35</v>
      </c>
      <c r="D112" s="278" t="s">
        <v>36</v>
      </c>
      <c r="E112" s="278" t="s">
        <v>76</v>
      </c>
      <c r="F112" s="278" t="s">
        <v>79</v>
      </c>
      <c r="G112" s="278" t="s">
        <v>37</v>
      </c>
      <c r="H112" s="279" t="s">
        <v>38</v>
      </c>
      <c r="I112" s="278" t="s">
        <v>39</v>
      </c>
      <c r="J112" s="278" t="s">
        <v>40</v>
      </c>
      <c r="K112" s="279" t="s">
        <v>41</v>
      </c>
      <c r="L112" s="278" t="s">
        <v>42</v>
      </c>
      <c r="M112" s="280" t="s">
        <v>80</v>
      </c>
    </row>
    <row r="113" spans="1:13" ht="17.25" customHeight="1">
      <c r="A113" s="295">
        <v>31</v>
      </c>
      <c r="B113" s="296" t="s">
        <v>21</v>
      </c>
      <c r="C113" s="297">
        <f aca="true" t="shared" si="23" ref="C113:K113">SUM(C114+C115+C116)</f>
        <v>0</v>
      </c>
      <c r="D113" s="297">
        <f t="shared" si="23"/>
        <v>0</v>
      </c>
      <c r="E113" s="297">
        <f t="shared" si="23"/>
        <v>0</v>
      </c>
      <c r="F113" s="297">
        <f t="shared" si="23"/>
        <v>0</v>
      </c>
      <c r="G113" s="297">
        <f t="shared" si="23"/>
        <v>0</v>
      </c>
      <c r="H113" s="298">
        <f t="shared" si="23"/>
        <v>0</v>
      </c>
      <c r="I113" s="297">
        <f t="shared" si="23"/>
        <v>0</v>
      </c>
      <c r="J113" s="297">
        <f t="shared" si="23"/>
        <v>0</v>
      </c>
      <c r="K113" s="297">
        <f t="shared" si="23"/>
        <v>0</v>
      </c>
      <c r="L113" s="299"/>
      <c r="M113" s="299"/>
    </row>
    <row r="114" spans="1:13" s="61" customFormat="1" ht="15" customHeight="1">
      <c r="A114" s="300">
        <v>311</v>
      </c>
      <c r="B114" s="301" t="s">
        <v>75</v>
      </c>
      <c r="C114" s="302">
        <f>SUM(D114+E114+F114+G114+H114+I114+J114+K114)</f>
        <v>0</v>
      </c>
      <c r="D114" s="303"/>
      <c r="E114" s="303"/>
      <c r="F114" s="303"/>
      <c r="G114" s="301"/>
      <c r="H114" s="304"/>
      <c r="I114" s="301"/>
      <c r="J114" s="301"/>
      <c r="K114" s="304"/>
      <c r="L114" s="305"/>
      <c r="M114" s="306"/>
    </row>
    <row r="115" spans="1:13" ht="15" customHeight="1">
      <c r="A115" s="300">
        <v>312</v>
      </c>
      <c r="B115" s="301" t="s">
        <v>11</v>
      </c>
      <c r="C115" s="302">
        <f aca="true" t="shared" si="24" ref="C115:C127">SUM(D115+E115+F115+G115+H115+I115+J115+K115)</f>
        <v>0</v>
      </c>
      <c r="D115" s="303"/>
      <c r="E115" s="303"/>
      <c r="F115" s="303"/>
      <c r="G115" s="301"/>
      <c r="H115" s="304"/>
      <c r="I115" s="301"/>
      <c r="J115" s="301"/>
      <c r="K115" s="304"/>
      <c r="L115" s="305"/>
      <c r="M115" s="306"/>
    </row>
    <row r="116" spans="1:13" s="61" customFormat="1" ht="15" customHeight="1">
      <c r="A116" s="300">
        <v>313</v>
      </c>
      <c r="B116" s="301" t="s">
        <v>131</v>
      </c>
      <c r="C116" s="302">
        <f t="shared" si="24"/>
        <v>0</v>
      </c>
      <c r="D116" s="303"/>
      <c r="E116" s="303"/>
      <c r="F116" s="303"/>
      <c r="G116" s="301"/>
      <c r="H116" s="304"/>
      <c r="I116" s="301"/>
      <c r="J116" s="301"/>
      <c r="K116" s="304"/>
      <c r="L116" s="305"/>
      <c r="M116" s="306"/>
    </row>
    <row r="117" spans="1:13" ht="23.25" customHeight="1">
      <c r="A117" s="307">
        <v>32</v>
      </c>
      <c r="B117" s="308" t="s">
        <v>12</v>
      </c>
      <c r="C117" s="309">
        <f aca="true" t="shared" si="25" ref="C117:K117">SUM(C118+C119+C120+C121+C122)</f>
        <v>0</v>
      </c>
      <c r="D117" s="309">
        <f t="shared" si="25"/>
        <v>0</v>
      </c>
      <c r="E117" s="309">
        <f t="shared" si="25"/>
        <v>0</v>
      </c>
      <c r="F117" s="309">
        <f t="shared" si="25"/>
        <v>0</v>
      </c>
      <c r="G117" s="309">
        <f t="shared" si="25"/>
        <v>0</v>
      </c>
      <c r="H117" s="310">
        <f t="shared" si="25"/>
        <v>0</v>
      </c>
      <c r="I117" s="309">
        <f t="shared" si="25"/>
        <v>0</v>
      </c>
      <c r="J117" s="309">
        <f t="shared" si="25"/>
        <v>0</v>
      </c>
      <c r="K117" s="309">
        <f t="shared" si="25"/>
        <v>0</v>
      </c>
      <c r="L117" s="311"/>
      <c r="M117" s="312"/>
    </row>
    <row r="118" spans="1:13" ht="17.25" customHeight="1">
      <c r="A118" s="300">
        <v>321</v>
      </c>
      <c r="B118" s="301" t="s">
        <v>23</v>
      </c>
      <c r="C118" s="302">
        <f t="shared" si="24"/>
        <v>0</v>
      </c>
      <c r="D118" s="303"/>
      <c r="E118" s="303"/>
      <c r="F118" s="303"/>
      <c r="G118" s="301"/>
      <c r="H118" s="304"/>
      <c r="I118" s="301"/>
      <c r="J118" s="301"/>
      <c r="K118" s="304"/>
      <c r="L118" s="305"/>
      <c r="M118" s="306"/>
    </row>
    <row r="119" spans="1:13" ht="18.75" customHeight="1">
      <c r="A119" s="300">
        <v>322</v>
      </c>
      <c r="B119" s="301" t="s">
        <v>24</v>
      </c>
      <c r="C119" s="302">
        <f t="shared" si="24"/>
        <v>0</v>
      </c>
      <c r="D119" s="303"/>
      <c r="E119" s="303"/>
      <c r="F119" s="303"/>
      <c r="G119" s="301"/>
      <c r="H119" s="304"/>
      <c r="I119" s="301"/>
      <c r="J119" s="301"/>
      <c r="K119" s="304"/>
      <c r="L119" s="305"/>
      <c r="M119" s="306"/>
    </row>
    <row r="120" spans="1:13" ht="12.75">
      <c r="A120" s="300">
        <v>323</v>
      </c>
      <c r="B120" s="301" t="s">
        <v>25</v>
      </c>
      <c r="C120" s="302">
        <f t="shared" si="24"/>
        <v>0</v>
      </c>
      <c r="D120" s="303"/>
      <c r="E120" s="303"/>
      <c r="F120" s="303"/>
      <c r="G120" s="301"/>
      <c r="H120" s="304"/>
      <c r="I120" s="301"/>
      <c r="J120" s="301"/>
      <c r="K120" s="304"/>
      <c r="L120" s="305"/>
      <c r="M120" s="306"/>
    </row>
    <row r="121" spans="1:13" ht="20.25" customHeight="1">
      <c r="A121" s="300">
        <v>324</v>
      </c>
      <c r="B121" s="301" t="s">
        <v>132</v>
      </c>
      <c r="C121" s="302">
        <f t="shared" si="24"/>
        <v>0</v>
      </c>
      <c r="D121" s="303"/>
      <c r="E121" s="303"/>
      <c r="F121" s="303"/>
      <c r="G121" s="301"/>
      <c r="H121" s="304"/>
      <c r="I121" s="301"/>
      <c r="J121" s="301"/>
      <c r="K121" s="304"/>
      <c r="L121" s="305"/>
      <c r="M121" s="306"/>
    </row>
    <row r="122" spans="1:13" ht="17.25" customHeight="1">
      <c r="A122" s="300">
        <v>329</v>
      </c>
      <c r="B122" s="301" t="s">
        <v>26</v>
      </c>
      <c r="C122" s="302">
        <f t="shared" si="24"/>
        <v>0</v>
      </c>
      <c r="D122" s="303"/>
      <c r="E122" s="303"/>
      <c r="F122" s="303"/>
      <c r="G122" s="301"/>
      <c r="H122" s="304"/>
      <c r="I122" s="301"/>
      <c r="J122" s="301"/>
      <c r="K122" s="304"/>
      <c r="L122" s="305"/>
      <c r="M122" s="306"/>
    </row>
    <row r="123" spans="1:13" ht="12" customHeight="1">
      <c r="A123" s="307">
        <v>34</v>
      </c>
      <c r="B123" s="308" t="s">
        <v>18</v>
      </c>
      <c r="C123" s="309">
        <f aca="true" t="shared" si="26" ref="C123:K123">SUM(C124)</f>
        <v>0</v>
      </c>
      <c r="D123" s="309">
        <f t="shared" si="26"/>
        <v>0</v>
      </c>
      <c r="E123" s="309">
        <f t="shared" si="26"/>
        <v>0</v>
      </c>
      <c r="F123" s="309">
        <f t="shared" si="26"/>
        <v>0</v>
      </c>
      <c r="G123" s="309">
        <f t="shared" si="26"/>
        <v>0</v>
      </c>
      <c r="H123" s="309">
        <f t="shared" si="26"/>
        <v>0</v>
      </c>
      <c r="I123" s="309">
        <f t="shared" si="26"/>
        <v>0</v>
      </c>
      <c r="J123" s="309">
        <f t="shared" si="26"/>
        <v>0</v>
      </c>
      <c r="K123" s="309">
        <f t="shared" si="26"/>
        <v>0</v>
      </c>
      <c r="L123" s="311"/>
      <c r="M123" s="312"/>
    </row>
    <row r="124" spans="1:13" ht="12" customHeight="1">
      <c r="A124" s="300">
        <v>343</v>
      </c>
      <c r="B124" s="301" t="s">
        <v>133</v>
      </c>
      <c r="C124" s="302">
        <f t="shared" si="24"/>
        <v>0</v>
      </c>
      <c r="D124" s="303"/>
      <c r="E124" s="303"/>
      <c r="F124" s="303"/>
      <c r="G124" s="301"/>
      <c r="H124" s="304"/>
      <c r="I124" s="301"/>
      <c r="J124" s="301"/>
      <c r="K124" s="304"/>
      <c r="L124" s="305"/>
      <c r="M124" s="306"/>
    </row>
    <row r="125" spans="1:13" ht="21" customHeight="1">
      <c r="A125" s="307">
        <v>42</v>
      </c>
      <c r="B125" s="308" t="s">
        <v>27</v>
      </c>
      <c r="C125" s="309">
        <f>SUM(C126+C127)</f>
        <v>0</v>
      </c>
      <c r="D125" s="309">
        <f aca="true" t="shared" si="27" ref="D125:K125">SUM(D126)</f>
        <v>0</v>
      </c>
      <c r="E125" s="309">
        <f t="shared" si="27"/>
        <v>0</v>
      </c>
      <c r="F125" s="309">
        <f t="shared" si="27"/>
        <v>0</v>
      </c>
      <c r="G125" s="309">
        <f t="shared" si="27"/>
        <v>0</v>
      </c>
      <c r="H125" s="309">
        <f t="shared" si="27"/>
        <v>0</v>
      </c>
      <c r="I125" s="309">
        <f t="shared" si="27"/>
        <v>0</v>
      </c>
      <c r="J125" s="309">
        <f t="shared" si="27"/>
        <v>0</v>
      </c>
      <c r="K125" s="309">
        <f t="shared" si="27"/>
        <v>0</v>
      </c>
      <c r="L125" s="311"/>
      <c r="M125" s="312"/>
    </row>
    <row r="126" spans="1:13" s="18" customFormat="1" ht="12" customHeight="1">
      <c r="A126" s="300">
        <v>422</v>
      </c>
      <c r="B126" s="301" t="s">
        <v>134</v>
      </c>
      <c r="C126" s="302">
        <f t="shared" si="24"/>
        <v>0</v>
      </c>
      <c r="D126" s="303"/>
      <c r="E126" s="303"/>
      <c r="F126" s="303"/>
      <c r="G126" s="301"/>
      <c r="H126" s="304"/>
      <c r="I126" s="301"/>
      <c r="J126" s="301"/>
      <c r="K126" s="304"/>
      <c r="L126" s="305"/>
      <c r="M126" s="306"/>
    </row>
    <row r="127" spans="1:13" s="18" customFormat="1" ht="12" customHeight="1">
      <c r="A127" s="300">
        <v>424</v>
      </c>
      <c r="B127" s="301" t="s">
        <v>163</v>
      </c>
      <c r="C127" s="302">
        <f t="shared" si="24"/>
        <v>0</v>
      </c>
      <c r="D127" s="303"/>
      <c r="E127" s="303"/>
      <c r="F127" s="303"/>
      <c r="G127" s="301"/>
      <c r="H127" s="304"/>
      <c r="I127" s="301"/>
      <c r="J127" s="301"/>
      <c r="K127" s="304"/>
      <c r="L127" s="305"/>
      <c r="M127" s="306"/>
    </row>
    <row r="128" spans="1:13" ht="18.75" customHeight="1">
      <c r="A128" s="313"/>
      <c r="B128" s="313" t="s">
        <v>86</v>
      </c>
      <c r="C128" s="73">
        <f>SUM(C113+C117+C123+C125)</f>
        <v>0</v>
      </c>
      <c r="D128" s="73">
        <f aca="true" t="shared" si="28" ref="D128:K128">SUM(D113+D117+D123+D125)</f>
        <v>0</v>
      </c>
      <c r="E128" s="73">
        <f t="shared" si="28"/>
        <v>0</v>
      </c>
      <c r="F128" s="73">
        <f t="shared" si="28"/>
        <v>0</v>
      </c>
      <c r="G128" s="73">
        <f t="shared" si="28"/>
        <v>0</v>
      </c>
      <c r="H128" s="73">
        <f t="shared" si="28"/>
        <v>0</v>
      </c>
      <c r="I128" s="73">
        <f t="shared" si="28"/>
        <v>0</v>
      </c>
      <c r="J128" s="73">
        <f t="shared" si="28"/>
        <v>0</v>
      </c>
      <c r="K128" s="73">
        <f t="shared" si="28"/>
        <v>0</v>
      </c>
      <c r="L128" s="73"/>
      <c r="M128" s="73"/>
    </row>
    <row r="129" spans="1:13" s="166" customFormat="1" ht="18.75" customHeight="1">
      <c r="A129" s="373"/>
      <c r="B129" s="373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</row>
    <row r="130" spans="1:13" ht="18.75" customHeight="1">
      <c r="A130" s="286" t="s">
        <v>74</v>
      </c>
      <c r="B130" s="287"/>
      <c r="C130" s="287"/>
      <c r="D130" s="288" t="s">
        <v>160</v>
      </c>
      <c r="E130" s="288"/>
      <c r="F130" s="289"/>
      <c r="G130" s="287"/>
      <c r="H130" s="290"/>
      <c r="I130" s="287"/>
      <c r="J130" s="287"/>
      <c r="K130" s="290"/>
      <c r="L130" s="287"/>
      <c r="M130" s="287"/>
    </row>
    <row r="131" spans="1:13" ht="18.75" customHeight="1">
      <c r="A131" s="275" t="s">
        <v>30</v>
      </c>
      <c r="B131" s="276" t="s">
        <v>10</v>
      </c>
      <c r="C131" s="276" t="s">
        <v>154</v>
      </c>
      <c r="D131" s="276" t="s">
        <v>78</v>
      </c>
      <c r="E131" s="276" t="s">
        <v>31</v>
      </c>
      <c r="F131" s="276" t="s">
        <v>162</v>
      </c>
      <c r="G131" s="291" t="s">
        <v>5</v>
      </c>
      <c r="H131" s="292" t="s">
        <v>6</v>
      </c>
      <c r="I131" s="291" t="s">
        <v>9</v>
      </c>
      <c r="J131" s="293" t="s">
        <v>32</v>
      </c>
      <c r="K131" s="294" t="s">
        <v>7</v>
      </c>
      <c r="L131" s="276" t="s">
        <v>157</v>
      </c>
      <c r="M131" s="276" t="s">
        <v>158</v>
      </c>
    </row>
    <row r="132" spans="1:13" ht="18.75" customHeight="1">
      <c r="A132" s="277" t="s">
        <v>33</v>
      </c>
      <c r="B132" s="278" t="s">
        <v>34</v>
      </c>
      <c r="C132" s="278" t="s">
        <v>35</v>
      </c>
      <c r="D132" s="278" t="s">
        <v>36</v>
      </c>
      <c r="E132" s="278" t="s">
        <v>76</v>
      </c>
      <c r="F132" s="278" t="s">
        <v>79</v>
      </c>
      <c r="G132" s="278" t="s">
        <v>37</v>
      </c>
      <c r="H132" s="279" t="s">
        <v>38</v>
      </c>
      <c r="I132" s="278" t="s">
        <v>39</v>
      </c>
      <c r="J132" s="278" t="s">
        <v>40</v>
      </c>
      <c r="K132" s="279" t="s">
        <v>41</v>
      </c>
      <c r="L132" s="278" t="s">
        <v>42</v>
      </c>
      <c r="M132" s="280" t="s">
        <v>80</v>
      </c>
    </row>
    <row r="133" spans="1:13" ht="18.75" customHeight="1">
      <c r="A133" s="307">
        <v>32</v>
      </c>
      <c r="B133" s="308" t="s">
        <v>12</v>
      </c>
      <c r="C133" s="309">
        <f aca="true" t="shared" si="29" ref="C133:K133">SUM(C134+C135+C136+C137+C138)</f>
        <v>0</v>
      </c>
      <c r="D133" s="309">
        <f t="shared" si="29"/>
        <v>0</v>
      </c>
      <c r="E133" s="309">
        <f t="shared" si="29"/>
        <v>0</v>
      </c>
      <c r="F133" s="309">
        <f t="shared" si="29"/>
        <v>0</v>
      </c>
      <c r="G133" s="309">
        <f t="shared" si="29"/>
        <v>0</v>
      </c>
      <c r="H133" s="310">
        <f t="shared" si="29"/>
        <v>0</v>
      </c>
      <c r="I133" s="309">
        <f t="shared" si="29"/>
        <v>0</v>
      </c>
      <c r="J133" s="309">
        <f t="shared" si="29"/>
        <v>0</v>
      </c>
      <c r="K133" s="309">
        <f t="shared" si="29"/>
        <v>0</v>
      </c>
      <c r="L133" s="311"/>
      <c r="M133" s="312"/>
    </row>
    <row r="134" spans="1:13" ht="18.75" customHeight="1">
      <c r="A134" s="300">
        <v>321</v>
      </c>
      <c r="B134" s="301" t="s">
        <v>23</v>
      </c>
      <c r="C134" s="302">
        <f>SUM(D134+E134+F134+G134+H134+I134+J134+K134)</f>
        <v>0</v>
      </c>
      <c r="D134" s="303"/>
      <c r="E134" s="303"/>
      <c r="F134" s="303"/>
      <c r="G134" s="301"/>
      <c r="H134" s="304"/>
      <c r="I134" s="301"/>
      <c r="J134" s="301"/>
      <c r="K134" s="304"/>
      <c r="L134" s="305"/>
      <c r="M134" s="306"/>
    </row>
    <row r="135" spans="1:13" ht="18.75" customHeight="1">
      <c r="A135" s="300">
        <v>322</v>
      </c>
      <c r="B135" s="301" t="s">
        <v>24</v>
      </c>
      <c r="C135" s="302">
        <f>SUM(D135+E135+F135+G135+H135+I135+J135+K135)</f>
        <v>0</v>
      </c>
      <c r="D135" s="303"/>
      <c r="E135" s="303"/>
      <c r="F135" s="303"/>
      <c r="G135" s="301"/>
      <c r="H135" s="304"/>
      <c r="I135" s="301"/>
      <c r="J135" s="301"/>
      <c r="K135" s="304"/>
      <c r="L135" s="305"/>
      <c r="M135" s="306"/>
    </row>
    <row r="136" spans="1:13" ht="18.75" customHeight="1">
      <c r="A136" s="300">
        <v>323</v>
      </c>
      <c r="B136" s="301" t="s">
        <v>25</v>
      </c>
      <c r="C136" s="302">
        <f>SUM(D136+E136+F136+G136+H136+I136+J136+K136)</f>
        <v>0</v>
      </c>
      <c r="D136" s="303"/>
      <c r="E136" s="303"/>
      <c r="F136" s="303"/>
      <c r="G136" s="301"/>
      <c r="H136" s="304"/>
      <c r="I136" s="301"/>
      <c r="J136" s="301"/>
      <c r="K136" s="304"/>
      <c r="L136" s="305"/>
      <c r="M136" s="306"/>
    </row>
    <row r="137" spans="1:13" ht="18.75" customHeight="1">
      <c r="A137" s="300">
        <v>324</v>
      </c>
      <c r="B137" s="301" t="s">
        <v>132</v>
      </c>
      <c r="C137" s="302">
        <f>SUM(D137+E137+F137+G137+H137+I137+J137+K137)</f>
        <v>0</v>
      </c>
      <c r="D137" s="303"/>
      <c r="E137" s="303"/>
      <c r="F137" s="303"/>
      <c r="G137" s="301"/>
      <c r="H137" s="304"/>
      <c r="I137" s="301"/>
      <c r="J137" s="301"/>
      <c r="K137" s="304"/>
      <c r="L137" s="305"/>
      <c r="M137" s="306"/>
    </row>
    <row r="138" spans="1:13" ht="18.75" customHeight="1">
      <c r="A138" s="300">
        <v>329</v>
      </c>
      <c r="B138" s="301" t="s">
        <v>26</v>
      </c>
      <c r="C138" s="302">
        <f>SUM(D138+E138+F138+G138+H138+I138+J138+K138)</f>
        <v>0</v>
      </c>
      <c r="D138" s="303"/>
      <c r="E138" s="303"/>
      <c r="F138" s="303"/>
      <c r="G138" s="301"/>
      <c r="H138" s="304"/>
      <c r="I138" s="301"/>
      <c r="J138" s="301"/>
      <c r="K138" s="304"/>
      <c r="L138" s="305"/>
      <c r="M138" s="306"/>
    </row>
    <row r="139" spans="1:13" ht="18.75" customHeight="1">
      <c r="A139" s="307">
        <v>34</v>
      </c>
      <c r="B139" s="308" t="s">
        <v>18</v>
      </c>
      <c r="C139" s="309">
        <f aca="true" t="shared" si="30" ref="C139:K139">SUM(C140)</f>
        <v>0</v>
      </c>
      <c r="D139" s="309">
        <f t="shared" si="30"/>
        <v>0</v>
      </c>
      <c r="E139" s="309">
        <f t="shared" si="30"/>
        <v>0</v>
      </c>
      <c r="F139" s="309">
        <f t="shared" si="30"/>
        <v>0</v>
      </c>
      <c r="G139" s="309">
        <f t="shared" si="30"/>
        <v>0</v>
      </c>
      <c r="H139" s="309">
        <f t="shared" si="30"/>
        <v>0</v>
      </c>
      <c r="I139" s="309">
        <f t="shared" si="30"/>
        <v>0</v>
      </c>
      <c r="J139" s="309">
        <f t="shared" si="30"/>
        <v>0</v>
      </c>
      <c r="K139" s="309">
        <f t="shared" si="30"/>
        <v>0</v>
      </c>
      <c r="L139" s="311"/>
      <c r="M139" s="312"/>
    </row>
    <row r="140" spans="1:13" ht="18.75" customHeight="1">
      <c r="A140" s="300">
        <v>343</v>
      </c>
      <c r="B140" s="301" t="s">
        <v>133</v>
      </c>
      <c r="C140" s="302">
        <f>SUM(D140+E140+F140+G140+H140+I140+J140+K140)</f>
        <v>0</v>
      </c>
      <c r="D140" s="303"/>
      <c r="E140" s="303"/>
      <c r="F140" s="303"/>
      <c r="G140" s="301"/>
      <c r="H140" s="304"/>
      <c r="I140" s="301"/>
      <c r="J140" s="301"/>
      <c r="K140" s="304"/>
      <c r="L140" s="305"/>
      <c r="M140" s="306"/>
    </row>
    <row r="141" spans="1:13" ht="18.75" customHeight="1">
      <c r="A141" s="307">
        <v>42</v>
      </c>
      <c r="B141" s="308" t="s">
        <v>27</v>
      </c>
      <c r="C141" s="309">
        <f>SUM(C142+C143)</f>
        <v>0</v>
      </c>
      <c r="D141" s="309">
        <f aca="true" t="shared" si="31" ref="D141:K141">SUM(D142)</f>
        <v>0</v>
      </c>
      <c r="E141" s="309">
        <f t="shared" si="31"/>
        <v>0</v>
      </c>
      <c r="F141" s="309">
        <f t="shared" si="31"/>
        <v>0</v>
      </c>
      <c r="G141" s="309">
        <f t="shared" si="31"/>
        <v>0</v>
      </c>
      <c r="H141" s="309">
        <f t="shared" si="31"/>
        <v>0</v>
      </c>
      <c r="I141" s="309">
        <f t="shared" si="31"/>
        <v>0</v>
      </c>
      <c r="J141" s="309">
        <f t="shared" si="31"/>
        <v>0</v>
      </c>
      <c r="K141" s="309">
        <f t="shared" si="31"/>
        <v>0</v>
      </c>
      <c r="L141" s="311"/>
      <c r="M141" s="312"/>
    </row>
    <row r="142" spans="1:13" ht="18.75" customHeight="1">
      <c r="A142" s="300">
        <v>422</v>
      </c>
      <c r="B142" s="301" t="s">
        <v>134</v>
      </c>
      <c r="C142" s="302">
        <f>SUM(D142+E142+F142+G142+H142+I142+J142+K142)</f>
        <v>0</v>
      </c>
      <c r="D142" s="303"/>
      <c r="E142" s="303"/>
      <c r="F142" s="303"/>
      <c r="G142" s="301"/>
      <c r="H142" s="304"/>
      <c r="I142" s="301"/>
      <c r="J142" s="301"/>
      <c r="K142" s="304"/>
      <c r="L142" s="305"/>
      <c r="M142" s="306"/>
    </row>
    <row r="143" spans="1:13" ht="18.75" customHeight="1">
      <c r="A143" s="300" t="s">
        <v>110</v>
      </c>
      <c r="B143" s="301"/>
      <c r="C143" s="302">
        <f>SUM(D143+E143+F143+G143+H143+I143+J143+K143)</f>
        <v>0</v>
      </c>
      <c r="D143" s="303"/>
      <c r="E143" s="303"/>
      <c r="F143" s="303"/>
      <c r="G143" s="301"/>
      <c r="H143" s="304"/>
      <c r="I143" s="301"/>
      <c r="J143" s="301"/>
      <c r="K143" s="304"/>
      <c r="L143" s="305"/>
      <c r="M143" s="306"/>
    </row>
    <row r="144" spans="1:13" ht="18.75" customHeight="1">
      <c r="A144" s="313"/>
      <c r="B144" s="313" t="s">
        <v>86</v>
      </c>
      <c r="C144" s="313">
        <f>SUM(C133+C139+C141)</f>
        <v>0</v>
      </c>
      <c r="D144" s="313">
        <f aca="true" t="shared" si="32" ref="D144:K144">SUM(D133+D139+D141)</f>
        <v>0</v>
      </c>
      <c r="E144" s="313">
        <f t="shared" si="32"/>
        <v>0</v>
      </c>
      <c r="F144" s="313">
        <f t="shared" si="32"/>
        <v>0</v>
      </c>
      <c r="G144" s="313">
        <f t="shared" si="32"/>
        <v>0</v>
      </c>
      <c r="H144" s="313">
        <f t="shared" si="32"/>
        <v>0</v>
      </c>
      <c r="I144" s="313">
        <f t="shared" si="32"/>
        <v>0</v>
      </c>
      <c r="J144" s="313">
        <f t="shared" si="32"/>
        <v>0</v>
      </c>
      <c r="K144" s="313">
        <f t="shared" si="32"/>
        <v>0</v>
      </c>
      <c r="L144" s="313"/>
      <c r="M144" s="313"/>
    </row>
    <row r="145" spans="1:13" s="166" customFormat="1" ht="18.75" customHeight="1">
      <c r="A145" s="373"/>
      <c r="B145" s="373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</row>
    <row r="146" spans="1:13" s="166" customFormat="1" ht="18.75" customHeight="1">
      <c r="A146" s="286" t="s">
        <v>74</v>
      </c>
      <c r="B146" s="287"/>
      <c r="C146" s="287"/>
      <c r="D146" s="288" t="s">
        <v>164</v>
      </c>
      <c r="E146" s="288"/>
      <c r="F146" s="289"/>
      <c r="G146" s="287"/>
      <c r="H146" s="290"/>
      <c r="I146" s="287"/>
      <c r="J146" s="287"/>
      <c r="K146" s="290"/>
      <c r="L146" s="287"/>
      <c r="M146" s="287"/>
    </row>
    <row r="147" spans="1:13" s="166" customFormat="1" ht="18.75" customHeight="1">
      <c r="A147" s="275" t="s">
        <v>30</v>
      </c>
      <c r="B147" s="276" t="s">
        <v>10</v>
      </c>
      <c r="C147" s="276" t="s">
        <v>154</v>
      </c>
      <c r="D147" s="276" t="s">
        <v>78</v>
      </c>
      <c r="E147" s="276" t="s">
        <v>31</v>
      </c>
      <c r="F147" s="276" t="s">
        <v>162</v>
      </c>
      <c r="G147" s="291" t="s">
        <v>5</v>
      </c>
      <c r="H147" s="292" t="s">
        <v>6</v>
      </c>
      <c r="I147" s="291" t="s">
        <v>9</v>
      </c>
      <c r="J147" s="293" t="s">
        <v>32</v>
      </c>
      <c r="K147" s="294" t="s">
        <v>7</v>
      </c>
      <c r="L147" s="276" t="s">
        <v>157</v>
      </c>
      <c r="M147" s="276" t="s">
        <v>158</v>
      </c>
    </row>
    <row r="148" spans="1:13" s="166" customFormat="1" ht="18.75" customHeight="1">
      <c r="A148" s="277" t="s">
        <v>33</v>
      </c>
      <c r="B148" s="278" t="s">
        <v>34</v>
      </c>
      <c r="C148" s="278" t="s">
        <v>35</v>
      </c>
      <c r="D148" s="278" t="s">
        <v>36</v>
      </c>
      <c r="E148" s="278" t="s">
        <v>76</v>
      </c>
      <c r="F148" s="278" t="s">
        <v>79</v>
      </c>
      <c r="G148" s="278" t="s">
        <v>37</v>
      </c>
      <c r="H148" s="279" t="s">
        <v>38</v>
      </c>
      <c r="I148" s="278" t="s">
        <v>39</v>
      </c>
      <c r="J148" s="278" t="s">
        <v>40</v>
      </c>
      <c r="K148" s="279" t="s">
        <v>41</v>
      </c>
      <c r="L148" s="278" t="s">
        <v>42</v>
      </c>
      <c r="M148" s="280" t="s">
        <v>80</v>
      </c>
    </row>
    <row r="149" spans="1:13" s="166" customFormat="1" ht="18.75" customHeight="1">
      <c r="A149" s="307">
        <v>32</v>
      </c>
      <c r="B149" s="308" t="s">
        <v>12</v>
      </c>
      <c r="C149" s="309">
        <f aca="true" t="shared" si="33" ref="C149:K149">SUM(C150+C151+C152+C153+C154)</f>
        <v>0</v>
      </c>
      <c r="D149" s="309">
        <f t="shared" si="33"/>
        <v>0</v>
      </c>
      <c r="E149" s="309">
        <f t="shared" si="33"/>
        <v>0</v>
      </c>
      <c r="F149" s="309">
        <f t="shared" si="33"/>
        <v>0</v>
      </c>
      <c r="G149" s="309">
        <f t="shared" si="33"/>
        <v>0</v>
      </c>
      <c r="H149" s="310">
        <f t="shared" si="33"/>
        <v>0</v>
      </c>
      <c r="I149" s="309">
        <f t="shared" si="33"/>
        <v>0</v>
      </c>
      <c r="J149" s="309">
        <f t="shared" si="33"/>
        <v>0</v>
      </c>
      <c r="K149" s="309">
        <f t="shared" si="33"/>
        <v>0</v>
      </c>
      <c r="L149" s="311"/>
      <c r="M149" s="312"/>
    </row>
    <row r="150" spans="1:13" s="166" customFormat="1" ht="18.75" customHeight="1">
      <c r="A150" s="300">
        <v>321</v>
      </c>
      <c r="B150" s="301" t="s">
        <v>23</v>
      </c>
      <c r="C150" s="302">
        <f>SUM(D150+E150+F150+G150+H150+I150+J150+K150)</f>
        <v>0</v>
      </c>
      <c r="D150" s="303"/>
      <c r="E150" s="303"/>
      <c r="F150" s="303"/>
      <c r="G150" s="301"/>
      <c r="H150" s="304"/>
      <c r="I150" s="301"/>
      <c r="J150" s="301"/>
      <c r="K150" s="304"/>
      <c r="L150" s="305"/>
      <c r="M150" s="306"/>
    </row>
    <row r="151" spans="1:13" s="166" customFormat="1" ht="18.75" customHeight="1">
      <c r="A151" s="300">
        <v>322</v>
      </c>
      <c r="B151" s="301" t="s">
        <v>24</v>
      </c>
      <c r="C151" s="302">
        <f>SUM(D151+E151+F151+G151+H151+I151+J151+K151)</f>
        <v>0</v>
      </c>
      <c r="D151" s="303"/>
      <c r="E151" s="303"/>
      <c r="F151" s="303"/>
      <c r="G151" s="301"/>
      <c r="H151" s="304"/>
      <c r="I151" s="301"/>
      <c r="J151" s="301"/>
      <c r="K151" s="304"/>
      <c r="L151" s="305"/>
      <c r="M151" s="306"/>
    </row>
    <row r="152" spans="1:13" s="166" customFormat="1" ht="18.75" customHeight="1">
      <c r="A152" s="300">
        <v>323</v>
      </c>
      <c r="B152" s="301" t="s">
        <v>25</v>
      </c>
      <c r="C152" s="302">
        <f>SUM(D152+E152+F152+G152+H152+I152+J152+K152)</f>
        <v>0</v>
      </c>
      <c r="D152" s="303"/>
      <c r="E152" s="303"/>
      <c r="F152" s="303"/>
      <c r="G152" s="301"/>
      <c r="H152" s="304"/>
      <c r="I152" s="301"/>
      <c r="J152" s="301"/>
      <c r="K152" s="304"/>
      <c r="L152" s="305"/>
      <c r="M152" s="306"/>
    </row>
    <row r="153" spans="1:13" s="166" customFormat="1" ht="18.75" customHeight="1">
      <c r="A153" s="300">
        <v>324</v>
      </c>
      <c r="B153" s="301" t="s">
        <v>132</v>
      </c>
      <c r="C153" s="302">
        <f>SUM(D153+E153+F153+G153+H153+I153+J153+K153)</f>
        <v>0</v>
      </c>
      <c r="D153" s="303"/>
      <c r="E153" s="303"/>
      <c r="F153" s="303"/>
      <c r="G153" s="301"/>
      <c r="H153" s="304"/>
      <c r="I153" s="301"/>
      <c r="J153" s="301"/>
      <c r="K153" s="304"/>
      <c r="L153" s="305"/>
      <c r="M153" s="306"/>
    </row>
    <row r="154" spans="1:13" s="166" customFormat="1" ht="18.75" customHeight="1">
      <c r="A154" s="300">
        <v>329</v>
      </c>
      <c r="B154" s="301" t="s">
        <v>26</v>
      </c>
      <c r="C154" s="302">
        <f>SUM(D154+E154+F154+G154+H154+I154+J154+K154)</f>
        <v>0</v>
      </c>
      <c r="D154" s="303"/>
      <c r="E154" s="303"/>
      <c r="F154" s="303"/>
      <c r="G154" s="301"/>
      <c r="H154" s="304"/>
      <c r="I154" s="301"/>
      <c r="J154" s="301"/>
      <c r="K154" s="304"/>
      <c r="L154" s="305"/>
      <c r="M154" s="306"/>
    </row>
    <row r="155" spans="1:13" s="166" customFormat="1" ht="18.75" customHeight="1">
      <c r="A155" s="307">
        <v>34</v>
      </c>
      <c r="B155" s="308" t="s">
        <v>18</v>
      </c>
      <c r="C155" s="309">
        <f aca="true" t="shared" si="34" ref="C155:K155">SUM(C156)</f>
        <v>0</v>
      </c>
      <c r="D155" s="309">
        <f t="shared" si="34"/>
        <v>0</v>
      </c>
      <c r="E155" s="309">
        <f t="shared" si="34"/>
        <v>0</v>
      </c>
      <c r="F155" s="309">
        <f t="shared" si="34"/>
        <v>0</v>
      </c>
      <c r="G155" s="309">
        <f t="shared" si="34"/>
        <v>0</v>
      </c>
      <c r="H155" s="309">
        <f t="shared" si="34"/>
        <v>0</v>
      </c>
      <c r="I155" s="309">
        <f t="shared" si="34"/>
        <v>0</v>
      </c>
      <c r="J155" s="309">
        <f t="shared" si="34"/>
        <v>0</v>
      </c>
      <c r="K155" s="309">
        <f t="shared" si="34"/>
        <v>0</v>
      </c>
      <c r="L155" s="311"/>
      <c r="M155" s="312"/>
    </row>
    <row r="156" spans="1:13" s="166" customFormat="1" ht="18.75" customHeight="1">
      <c r="A156" s="300">
        <v>343</v>
      </c>
      <c r="B156" s="301" t="s">
        <v>133</v>
      </c>
      <c r="C156" s="302">
        <f>SUM(D156+E156+F156+G156+H156+I156+J156+K156)</f>
        <v>0</v>
      </c>
      <c r="D156" s="303"/>
      <c r="E156" s="303"/>
      <c r="F156" s="303"/>
      <c r="G156" s="301"/>
      <c r="H156" s="304"/>
      <c r="I156" s="301"/>
      <c r="J156" s="301"/>
      <c r="K156" s="304"/>
      <c r="L156" s="305"/>
      <c r="M156" s="306"/>
    </row>
    <row r="157" spans="1:13" s="166" customFormat="1" ht="18.75" customHeight="1">
      <c r="A157" s="307">
        <v>42</v>
      </c>
      <c r="B157" s="308" t="s">
        <v>27</v>
      </c>
      <c r="C157" s="309">
        <f>SUM(C158+C159)</f>
        <v>0</v>
      </c>
      <c r="D157" s="309">
        <f aca="true" t="shared" si="35" ref="D157:K157">SUM(D158)</f>
        <v>0</v>
      </c>
      <c r="E157" s="309">
        <f t="shared" si="35"/>
        <v>0</v>
      </c>
      <c r="F157" s="309">
        <f t="shared" si="35"/>
        <v>0</v>
      </c>
      <c r="G157" s="309">
        <f t="shared" si="35"/>
        <v>0</v>
      </c>
      <c r="H157" s="309">
        <f t="shared" si="35"/>
        <v>0</v>
      </c>
      <c r="I157" s="309">
        <f t="shared" si="35"/>
        <v>0</v>
      </c>
      <c r="J157" s="309">
        <f t="shared" si="35"/>
        <v>0</v>
      </c>
      <c r="K157" s="309">
        <f t="shared" si="35"/>
        <v>0</v>
      </c>
      <c r="L157" s="311"/>
      <c r="M157" s="312"/>
    </row>
    <row r="158" spans="1:13" s="166" customFormat="1" ht="18.75" customHeight="1">
      <c r="A158" s="300">
        <v>422</v>
      </c>
      <c r="B158" s="301" t="s">
        <v>134</v>
      </c>
      <c r="C158" s="302">
        <f>SUM(D158+E158+F158+G158+H158+I158+J158+K158)</f>
        <v>0</v>
      </c>
      <c r="D158" s="303"/>
      <c r="E158" s="303"/>
      <c r="F158" s="303"/>
      <c r="G158" s="301"/>
      <c r="H158" s="304"/>
      <c r="I158" s="301"/>
      <c r="J158" s="301"/>
      <c r="K158" s="304"/>
      <c r="L158" s="305"/>
      <c r="M158" s="306"/>
    </row>
    <row r="159" spans="1:13" s="166" customFormat="1" ht="18.75" customHeight="1">
      <c r="A159" s="300" t="s">
        <v>110</v>
      </c>
      <c r="B159" s="301"/>
      <c r="C159" s="302">
        <f>SUM(D159+E159+F159+G159+H159+I159+J159+K159)</f>
        <v>0</v>
      </c>
      <c r="D159" s="303"/>
      <c r="E159" s="303"/>
      <c r="F159" s="303"/>
      <c r="G159" s="301"/>
      <c r="H159" s="304"/>
      <c r="I159" s="301"/>
      <c r="J159" s="301"/>
      <c r="K159" s="304"/>
      <c r="L159" s="305"/>
      <c r="M159" s="306"/>
    </row>
    <row r="160" spans="1:13" s="166" customFormat="1" ht="18.75" customHeight="1">
      <c r="A160" s="313"/>
      <c r="B160" s="313" t="s">
        <v>86</v>
      </c>
      <c r="C160" s="313">
        <f>SUM(C149+C155+C157)</f>
        <v>0</v>
      </c>
      <c r="D160" s="313">
        <f aca="true" t="shared" si="36" ref="D160:K160">SUM(D149+D155+D157)</f>
        <v>0</v>
      </c>
      <c r="E160" s="313">
        <f t="shared" si="36"/>
        <v>0</v>
      </c>
      <c r="F160" s="313">
        <f t="shared" si="36"/>
        <v>0</v>
      </c>
      <c r="G160" s="313">
        <f t="shared" si="36"/>
        <v>0</v>
      </c>
      <c r="H160" s="313">
        <f t="shared" si="36"/>
        <v>0</v>
      </c>
      <c r="I160" s="313">
        <f t="shared" si="36"/>
        <v>0</v>
      </c>
      <c r="J160" s="313">
        <f t="shared" si="36"/>
        <v>0</v>
      </c>
      <c r="K160" s="313">
        <f t="shared" si="36"/>
        <v>0</v>
      </c>
      <c r="L160" s="313"/>
      <c r="M160" s="313"/>
    </row>
    <row r="161" spans="1:13" s="166" customFormat="1" ht="18.75" customHeight="1">
      <c r="A161" s="373"/>
      <c r="B161" s="373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</row>
    <row r="162" spans="1:13" s="166" customFormat="1" ht="18.75" customHeight="1">
      <c r="A162" s="286" t="s">
        <v>74</v>
      </c>
      <c r="B162" s="287"/>
      <c r="C162" s="287"/>
      <c r="D162" s="288" t="s">
        <v>165</v>
      </c>
      <c r="E162" s="288"/>
      <c r="F162" s="289"/>
      <c r="G162" s="287"/>
      <c r="H162" s="290"/>
      <c r="I162" s="287"/>
      <c r="J162" s="287"/>
      <c r="K162" s="290"/>
      <c r="L162" s="287"/>
      <c r="M162" s="287"/>
    </row>
    <row r="163" spans="1:13" s="166" customFormat="1" ht="18.75" customHeight="1">
      <c r="A163" s="275" t="s">
        <v>30</v>
      </c>
      <c r="B163" s="276" t="s">
        <v>10</v>
      </c>
      <c r="C163" s="276" t="s">
        <v>154</v>
      </c>
      <c r="D163" s="276" t="s">
        <v>78</v>
      </c>
      <c r="E163" s="276" t="s">
        <v>31</v>
      </c>
      <c r="F163" s="276" t="s">
        <v>4</v>
      </c>
      <c r="G163" s="291" t="s">
        <v>5</v>
      </c>
      <c r="H163" s="292" t="s">
        <v>6</v>
      </c>
      <c r="I163" s="291" t="s">
        <v>9</v>
      </c>
      <c r="J163" s="293" t="s">
        <v>32</v>
      </c>
      <c r="K163" s="294" t="s">
        <v>7</v>
      </c>
      <c r="L163" s="276" t="s">
        <v>157</v>
      </c>
      <c r="M163" s="276" t="s">
        <v>158</v>
      </c>
    </row>
    <row r="164" spans="1:13" s="166" customFormat="1" ht="18.75" customHeight="1">
      <c r="A164" s="277" t="s">
        <v>33</v>
      </c>
      <c r="B164" s="278" t="s">
        <v>34</v>
      </c>
      <c r="C164" s="278" t="s">
        <v>35</v>
      </c>
      <c r="D164" s="278" t="s">
        <v>36</v>
      </c>
      <c r="E164" s="278" t="s">
        <v>76</v>
      </c>
      <c r="F164" s="278" t="s">
        <v>79</v>
      </c>
      <c r="G164" s="278" t="s">
        <v>37</v>
      </c>
      <c r="H164" s="279" t="s">
        <v>38</v>
      </c>
      <c r="I164" s="278" t="s">
        <v>39</v>
      </c>
      <c r="J164" s="278" t="s">
        <v>40</v>
      </c>
      <c r="K164" s="279" t="s">
        <v>41</v>
      </c>
      <c r="L164" s="278" t="s">
        <v>42</v>
      </c>
      <c r="M164" s="280" t="s">
        <v>80</v>
      </c>
    </row>
    <row r="165" spans="1:13" s="166" customFormat="1" ht="18.75" customHeight="1">
      <c r="A165" s="295">
        <v>31</v>
      </c>
      <c r="B165" s="296" t="s">
        <v>21</v>
      </c>
      <c r="C165" s="297">
        <f aca="true" t="shared" si="37" ref="C165:K165">SUM(C166+C167+C168)</f>
        <v>39600</v>
      </c>
      <c r="D165" s="297">
        <f t="shared" si="37"/>
        <v>39600</v>
      </c>
      <c r="E165" s="297">
        <f t="shared" si="37"/>
        <v>0</v>
      </c>
      <c r="F165" s="297">
        <f t="shared" si="37"/>
        <v>0</v>
      </c>
      <c r="G165" s="297">
        <f t="shared" si="37"/>
        <v>0</v>
      </c>
      <c r="H165" s="298">
        <f t="shared" si="37"/>
        <v>0</v>
      </c>
      <c r="I165" s="297">
        <f t="shared" si="37"/>
        <v>0</v>
      </c>
      <c r="J165" s="297">
        <f t="shared" si="37"/>
        <v>0</v>
      </c>
      <c r="K165" s="297">
        <f t="shared" si="37"/>
        <v>0</v>
      </c>
      <c r="L165" s="299">
        <v>39600</v>
      </c>
      <c r="M165" s="299">
        <v>39600</v>
      </c>
    </row>
    <row r="166" spans="1:13" s="166" customFormat="1" ht="18.75" customHeight="1">
      <c r="A166" s="300">
        <v>311</v>
      </c>
      <c r="B166" s="301" t="s">
        <v>75</v>
      </c>
      <c r="C166" s="302">
        <v>34000</v>
      </c>
      <c r="D166" s="303">
        <v>34000</v>
      </c>
      <c r="E166" s="303"/>
      <c r="F166" s="303"/>
      <c r="G166" s="301"/>
      <c r="H166" s="304"/>
      <c r="I166" s="301"/>
      <c r="J166" s="301"/>
      <c r="K166" s="304"/>
      <c r="L166" s="305">
        <v>34000</v>
      </c>
      <c r="M166" s="306">
        <v>34000</v>
      </c>
    </row>
    <row r="167" spans="1:13" s="166" customFormat="1" ht="18.75" customHeight="1">
      <c r="A167" s="300">
        <v>312</v>
      </c>
      <c r="B167" s="301" t="s">
        <v>11</v>
      </c>
      <c r="C167" s="302">
        <f>SUM(D167+E167+F167+G167+H167+I167+J167+K167)</f>
        <v>0</v>
      </c>
      <c r="D167" s="303"/>
      <c r="E167" s="303"/>
      <c r="F167" s="303"/>
      <c r="G167" s="301"/>
      <c r="H167" s="304"/>
      <c r="I167" s="301"/>
      <c r="J167" s="301"/>
      <c r="K167" s="304"/>
      <c r="L167" s="305"/>
      <c r="M167" s="306"/>
    </row>
    <row r="168" spans="1:13" s="166" customFormat="1" ht="18.75" customHeight="1">
      <c r="A168" s="300">
        <v>313</v>
      </c>
      <c r="B168" s="301" t="s">
        <v>131</v>
      </c>
      <c r="C168" s="302">
        <v>5600</v>
      </c>
      <c r="D168" s="303">
        <v>5600</v>
      </c>
      <c r="E168" s="303"/>
      <c r="F168" s="303"/>
      <c r="G168" s="301"/>
      <c r="H168" s="304"/>
      <c r="I168" s="301"/>
      <c r="J168" s="301"/>
      <c r="K168" s="304"/>
      <c r="L168" s="305">
        <v>5600</v>
      </c>
      <c r="M168" s="306">
        <v>5600</v>
      </c>
    </row>
    <row r="169" spans="1:13" s="166" customFormat="1" ht="18.75" customHeight="1">
      <c r="A169" s="307">
        <v>32</v>
      </c>
      <c r="B169" s="308" t="s">
        <v>12</v>
      </c>
      <c r="C169" s="309">
        <f aca="true" t="shared" si="38" ref="C169:K169">SUM(C170+C171+C172+C173+C174)</f>
        <v>0</v>
      </c>
      <c r="D169" s="309">
        <f t="shared" si="38"/>
        <v>0</v>
      </c>
      <c r="E169" s="309">
        <f t="shared" si="38"/>
        <v>0</v>
      </c>
      <c r="F169" s="309">
        <f t="shared" si="38"/>
        <v>0</v>
      </c>
      <c r="G169" s="309">
        <f t="shared" si="38"/>
        <v>0</v>
      </c>
      <c r="H169" s="310">
        <f t="shared" si="38"/>
        <v>0</v>
      </c>
      <c r="I169" s="309">
        <f t="shared" si="38"/>
        <v>0</v>
      </c>
      <c r="J169" s="309">
        <f t="shared" si="38"/>
        <v>0</v>
      </c>
      <c r="K169" s="309">
        <f t="shared" si="38"/>
        <v>0</v>
      </c>
      <c r="L169" s="311"/>
      <c r="M169" s="312"/>
    </row>
    <row r="170" spans="1:13" s="166" customFormat="1" ht="18.75" customHeight="1">
      <c r="A170" s="300">
        <v>321</v>
      </c>
      <c r="B170" s="301" t="s">
        <v>23</v>
      </c>
      <c r="C170" s="302">
        <f>SUM(D170+E170+F170+G170+H170+I170+J170+K170)</f>
        <v>0</v>
      </c>
      <c r="D170" s="303"/>
      <c r="E170" s="303"/>
      <c r="F170" s="303"/>
      <c r="G170" s="301"/>
      <c r="H170" s="304"/>
      <c r="I170" s="301"/>
      <c r="J170" s="301"/>
      <c r="K170" s="304"/>
      <c r="L170" s="305"/>
      <c r="M170" s="306"/>
    </row>
    <row r="171" spans="1:13" s="166" customFormat="1" ht="18.75" customHeight="1">
      <c r="A171" s="300">
        <v>322</v>
      </c>
      <c r="B171" s="301" t="s">
        <v>24</v>
      </c>
      <c r="C171" s="302">
        <f>SUM(D171+E171+F171+G171+H171+I171+J171+K171)</f>
        <v>0</v>
      </c>
      <c r="D171" s="303"/>
      <c r="E171" s="303"/>
      <c r="F171" s="303"/>
      <c r="G171" s="301"/>
      <c r="H171" s="304"/>
      <c r="I171" s="301"/>
      <c r="J171" s="301"/>
      <c r="K171" s="304"/>
      <c r="L171" s="305"/>
      <c r="M171" s="306"/>
    </row>
    <row r="172" spans="1:13" s="166" customFormat="1" ht="18.75" customHeight="1">
      <c r="A172" s="300">
        <v>323</v>
      </c>
      <c r="B172" s="301" t="s">
        <v>25</v>
      </c>
      <c r="C172" s="302">
        <f>SUM(D172+E172+F172+G172+H172+I172+J172+K172)</f>
        <v>0</v>
      </c>
      <c r="D172" s="303"/>
      <c r="E172" s="303"/>
      <c r="F172" s="303"/>
      <c r="G172" s="301"/>
      <c r="H172" s="304"/>
      <c r="I172" s="301"/>
      <c r="J172" s="301"/>
      <c r="K172" s="304"/>
      <c r="L172" s="305"/>
      <c r="M172" s="306"/>
    </row>
    <row r="173" spans="1:13" s="166" customFormat="1" ht="18.75" customHeight="1">
      <c r="A173" s="300">
        <v>324</v>
      </c>
      <c r="B173" s="301" t="s">
        <v>132</v>
      </c>
      <c r="C173" s="302">
        <f>SUM(D173+E173+F173+G173+H173+I173+J173+K173)</f>
        <v>0</v>
      </c>
      <c r="D173" s="303"/>
      <c r="E173" s="303"/>
      <c r="F173" s="303"/>
      <c r="G173" s="301"/>
      <c r="H173" s="304"/>
      <c r="I173" s="301"/>
      <c r="J173" s="301"/>
      <c r="K173" s="304"/>
      <c r="L173" s="305"/>
      <c r="M173" s="306"/>
    </row>
    <row r="174" spans="1:13" s="166" customFormat="1" ht="18.75" customHeight="1">
      <c r="A174" s="300">
        <v>329</v>
      </c>
      <c r="B174" s="301" t="s">
        <v>26</v>
      </c>
      <c r="C174" s="302">
        <f>SUM(D174+E174+F174+G174+H174+I174+J174+K174)</f>
        <v>0</v>
      </c>
      <c r="D174" s="303"/>
      <c r="E174" s="303"/>
      <c r="F174" s="303"/>
      <c r="G174" s="301"/>
      <c r="H174" s="304"/>
      <c r="I174" s="301"/>
      <c r="J174" s="301"/>
      <c r="K174" s="304"/>
      <c r="L174" s="305"/>
      <c r="M174" s="306"/>
    </row>
    <row r="175" spans="1:13" s="166" customFormat="1" ht="18.75" customHeight="1">
      <c r="A175" s="307">
        <v>34</v>
      </c>
      <c r="B175" s="308" t="s">
        <v>18</v>
      </c>
      <c r="C175" s="309">
        <f aca="true" t="shared" si="39" ref="C175:K175">SUM(C176)</f>
        <v>0</v>
      </c>
      <c r="D175" s="309">
        <f t="shared" si="39"/>
        <v>0</v>
      </c>
      <c r="E175" s="309">
        <f t="shared" si="39"/>
        <v>0</v>
      </c>
      <c r="F175" s="309">
        <f t="shared" si="39"/>
        <v>0</v>
      </c>
      <c r="G175" s="309">
        <f t="shared" si="39"/>
        <v>0</v>
      </c>
      <c r="H175" s="309">
        <f t="shared" si="39"/>
        <v>0</v>
      </c>
      <c r="I175" s="309">
        <f t="shared" si="39"/>
        <v>0</v>
      </c>
      <c r="J175" s="309">
        <f t="shared" si="39"/>
        <v>0</v>
      </c>
      <c r="K175" s="309">
        <f t="shared" si="39"/>
        <v>0</v>
      </c>
      <c r="L175" s="311"/>
      <c r="M175" s="312"/>
    </row>
    <row r="176" spans="1:13" s="166" customFormat="1" ht="18.75" customHeight="1">
      <c r="A176" s="300">
        <v>343</v>
      </c>
      <c r="B176" s="301" t="s">
        <v>133</v>
      </c>
      <c r="C176" s="302">
        <f>SUM(D176+E176+F176+G176+H176+I176+J176+K176)</f>
        <v>0</v>
      </c>
      <c r="D176" s="303"/>
      <c r="E176" s="303"/>
      <c r="F176" s="303"/>
      <c r="G176" s="301"/>
      <c r="H176" s="304"/>
      <c r="I176" s="301"/>
      <c r="J176" s="301"/>
      <c r="K176" s="304"/>
      <c r="L176" s="305"/>
      <c r="M176" s="306"/>
    </row>
    <row r="177" spans="1:13" s="166" customFormat="1" ht="18.75" customHeight="1">
      <c r="A177" s="307">
        <v>42</v>
      </c>
      <c r="B177" s="308" t="s">
        <v>27</v>
      </c>
      <c r="C177" s="309">
        <f>SUM(C178+C179)</f>
        <v>0</v>
      </c>
      <c r="D177" s="309">
        <f aca="true" t="shared" si="40" ref="D177:K177">SUM(D178)</f>
        <v>0</v>
      </c>
      <c r="E177" s="309">
        <f t="shared" si="40"/>
        <v>0</v>
      </c>
      <c r="F177" s="309">
        <f t="shared" si="40"/>
        <v>0</v>
      </c>
      <c r="G177" s="309">
        <f t="shared" si="40"/>
        <v>0</v>
      </c>
      <c r="H177" s="309">
        <f t="shared" si="40"/>
        <v>0</v>
      </c>
      <c r="I177" s="309">
        <f t="shared" si="40"/>
        <v>0</v>
      </c>
      <c r="J177" s="309">
        <f t="shared" si="40"/>
        <v>0</v>
      </c>
      <c r="K177" s="309">
        <f t="shared" si="40"/>
        <v>0</v>
      </c>
      <c r="L177" s="311"/>
      <c r="M177" s="312"/>
    </row>
    <row r="178" spans="1:13" s="166" customFormat="1" ht="18.75" customHeight="1">
      <c r="A178" s="300">
        <v>422</v>
      </c>
      <c r="B178" s="301" t="s">
        <v>134</v>
      </c>
      <c r="C178" s="302">
        <f>SUM(D178+E178+F178+G178+H178+I178+J178+K178)</f>
        <v>0</v>
      </c>
      <c r="D178" s="303"/>
      <c r="E178" s="303"/>
      <c r="F178" s="303"/>
      <c r="G178" s="301"/>
      <c r="H178" s="304"/>
      <c r="I178" s="301"/>
      <c r="J178" s="301"/>
      <c r="K178" s="304"/>
      <c r="L178" s="305"/>
      <c r="M178" s="306"/>
    </row>
    <row r="179" spans="1:13" s="166" customFormat="1" ht="18.75" customHeight="1">
      <c r="A179" s="300"/>
      <c r="B179" s="301"/>
      <c r="C179" s="302">
        <f>SUM(D179+E179+F179+G179+H179+I179+J179+K179)</f>
        <v>0</v>
      </c>
      <c r="D179" s="303"/>
      <c r="E179" s="303"/>
      <c r="F179" s="303"/>
      <c r="G179" s="301"/>
      <c r="H179" s="304"/>
      <c r="I179" s="301"/>
      <c r="J179" s="301"/>
      <c r="K179" s="304"/>
      <c r="L179" s="305"/>
      <c r="M179" s="306"/>
    </row>
    <row r="180" spans="1:13" s="166" customFormat="1" ht="18.75" customHeight="1">
      <c r="A180" s="313"/>
      <c r="B180" s="313" t="s">
        <v>86</v>
      </c>
      <c r="C180" s="73">
        <f>SUM(C165+C169+C175+C177)</f>
        <v>39600</v>
      </c>
      <c r="D180" s="73">
        <f aca="true" t="shared" si="41" ref="D180:K180">SUM(D165+D169+D175+D177)</f>
        <v>39600</v>
      </c>
      <c r="E180" s="73">
        <f t="shared" si="41"/>
        <v>0</v>
      </c>
      <c r="F180" s="73">
        <f t="shared" si="41"/>
        <v>0</v>
      </c>
      <c r="G180" s="73">
        <f t="shared" si="41"/>
        <v>0</v>
      </c>
      <c r="H180" s="73">
        <f t="shared" si="41"/>
        <v>0</v>
      </c>
      <c r="I180" s="73">
        <f t="shared" si="41"/>
        <v>0</v>
      </c>
      <c r="J180" s="73">
        <f t="shared" si="41"/>
        <v>0</v>
      </c>
      <c r="K180" s="73">
        <f t="shared" si="41"/>
        <v>0</v>
      </c>
      <c r="L180" s="73">
        <v>39600</v>
      </c>
      <c r="M180" s="73">
        <v>39600</v>
      </c>
    </row>
    <row r="181" spans="1:13" s="166" customFormat="1" ht="18.75" customHeight="1">
      <c r="A181" s="373"/>
      <c r="B181" s="373"/>
      <c r="C181" s="374"/>
      <c r="D181" s="374"/>
      <c r="E181" s="374"/>
      <c r="F181" s="374"/>
      <c r="G181" s="374"/>
      <c r="H181" s="374"/>
      <c r="I181" s="374"/>
      <c r="J181" s="374"/>
      <c r="K181" s="374"/>
      <c r="L181" s="374"/>
      <c r="M181" s="374"/>
    </row>
    <row r="182" spans="1:13" s="166" customFormat="1" ht="18.75" customHeight="1">
      <c r="A182" s="286" t="s">
        <v>74</v>
      </c>
      <c r="B182" s="287"/>
      <c r="C182" s="287"/>
      <c r="D182" s="288" t="s">
        <v>166</v>
      </c>
      <c r="E182" s="288"/>
      <c r="F182" s="289"/>
      <c r="G182" s="287"/>
      <c r="H182" s="290"/>
      <c r="I182" s="287"/>
      <c r="J182" s="287"/>
      <c r="K182" s="290"/>
      <c r="L182" s="287"/>
      <c r="M182" s="287"/>
    </row>
    <row r="183" spans="1:13" s="166" customFormat="1" ht="18.75" customHeight="1">
      <c r="A183" s="275" t="s">
        <v>30</v>
      </c>
      <c r="B183" s="276" t="s">
        <v>10</v>
      </c>
      <c r="C183" s="276" t="s">
        <v>154</v>
      </c>
      <c r="D183" s="276" t="s">
        <v>78</v>
      </c>
      <c r="E183" s="276" t="s">
        <v>31</v>
      </c>
      <c r="F183" s="276" t="s">
        <v>4</v>
      </c>
      <c r="G183" s="291" t="s">
        <v>5</v>
      </c>
      <c r="H183" s="292" t="s">
        <v>6</v>
      </c>
      <c r="I183" s="291" t="s">
        <v>9</v>
      </c>
      <c r="J183" s="293" t="s">
        <v>32</v>
      </c>
      <c r="K183" s="294" t="s">
        <v>7</v>
      </c>
      <c r="L183" s="276" t="s">
        <v>157</v>
      </c>
      <c r="M183" s="276" t="s">
        <v>158</v>
      </c>
    </row>
    <row r="184" spans="1:13" s="166" customFormat="1" ht="18.75" customHeight="1">
      <c r="A184" s="277" t="s">
        <v>33</v>
      </c>
      <c r="B184" s="278" t="s">
        <v>34</v>
      </c>
      <c r="C184" s="278" t="s">
        <v>35</v>
      </c>
      <c r="D184" s="278" t="s">
        <v>36</v>
      </c>
      <c r="E184" s="278" t="s">
        <v>76</v>
      </c>
      <c r="F184" s="278" t="s">
        <v>79</v>
      </c>
      <c r="G184" s="278" t="s">
        <v>37</v>
      </c>
      <c r="H184" s="279" t="s">
        <v>38</v>
      </c>
      <c r="I184" s="278" t="s">
        <v>39</v>
      </c>
      <c r="J184" s="278" t="s">
        <v>40</v>
      </c>
      <c r="K184" s="279" t="s">
        <v>41</v>
      </c>
      <c r="L184" s="278" t="s">
        <v>42</v>
      </c>
      <c r="M184" s="280" t="s">
        <v>80</v>
      </c>
    </row>
    <row r="185" spans="1:13" s="166" customFormat="1" ht="18.75" customHeight="1">
      <c r="A185" s="295">
        <v>31</v>
      </c>
      <c r="B185" s="296" t="s">
        <v>21</v>
      </c>
      <c r="C185" s="297">
        <f aca="true" t="shared" si="42" ref="C185:K185">SUM(C186+C187+C188)</f>
        <v>117000</v>
      </c>
      <c r="D185" s="297">
        <f t="shared" si="42"/>
        <v>117000</v>
      </c>
      <c r="E185" s="297">
        <f t="shared" si="42"/>
        <v>0</v>
      </c>
      <c r="F185" s="297">
        <f t="shared" si="42"/>
        <v>0</v>
      </c>
      <c r="G185" s="297">
        <f t="shared" si="42"/>
        <v>0</v>
      </c>
      <c r="H185" s="298">
        <f t="shared" si="42"/>
        <v>0</v>
      </c>
      <c r="I185" s="297">
        <f t="shared" si="42"/>
        <v>0</v>
      </c>
      <c r="J185" s="297">
        <f t="shared" si="42"/>
        <v>0</v>
      </c>
      <c r="K185" s="297">
        <f t="shared" si="42"/>
        <v>0</v>
      </c>
      <c r="L185" s="299">
        <v>117000</v>
      </c>
      <c r="M185" s="299">
        <v>117000</v>
      </c>
    </row>
    <row r="186" spans="1:13" s="166" customFormat="1" ht="18.75" customHeight="1">
      <c r="A186" s="300">
        <v>311</v>
      </c>
      <c r="B186" s="301" t="s">
        <v>75</v>
      </c>
      <c r="C186" s="302">
        <v>100000</v>
      </c>
      <c r="D186" s="303">
        <v>100000</v>
      </c>
      <c r="E186" s="303"/>
      <c r="F186" s="303"/>
      <c r="G186" s="301"/>
      <c r="H186" s="304"/>
      <c r="I186" s="301"/>
      <c r="J186" s="301"/>
      <c r="K186" s="304"/>
      <c r="L186" s="305">
        <v>100000</v>
      </c>
      <c r="M186" s="306">
        <v>100000</v>
      </c>
    </row>
    <row r="187" spans="1:13" s="166" customFormat="1" ht="18.75" customHeight="1">
      <c r="A187" s="300">
        <v>312</v>
      </c>
      <c r="B187" s="301" t="s">
        <v>11</v>
      </c>
      <c r="C187" s="302">
        <f>SUM(D187+E187+F187+G187+H187+I187+J187+K187)</f>
        <v>0</v>
      </c>
      <c r="D187" s="303"/>
      <c r="E187" s="303"/>
      <c r="F187" s="303"/>
      <c r="G187" s="301"/>
      <c r="H187" s="304"/>
      <c r="I187" s="301"/>
      <c r="J187" s="301"/>
      <c r="K187" s="304"/>
      <c r="L187" s="305"/>
      <c r="M187" s="306"/>
    </row>
    <row r="188" spans="1:13" s="166" customFormat="1" ht="18.75" customHeight="1">
      <c r="A188" s="300">
        <v>313</v>
      </c>
      <c r="B188" s="301" t="s">
        <v>131</v>
      </c>
      <c r="C188" s="302">
        <v>17000</v>
      </c>
      <c r="D188" s="303">
        <v>17000</v>
      </c>
      <c r="E188" s="303"/>
      <c r="F188" s="303"/>
      <c r="G188" s="301"/>
      <c r="H188" s="304"/>
      <c r="I188" s="301"/>
      <c r="J188" s="301"/>
      <c r="K188" s="304"/>
      <c r="L188" s="305">
        <v>17000</v>
      </c>
      <c r="M188" s="306">
        <v>17000</v>
      </c>
    </row>
    <row r="189" spans="1:13" s="166" customFormat="1" ht="18.75" customHeight="1">
      <c r="A189" s="307">
        <v>32</v>
      </c>
      <c r="B189" s="308" t="s">
        <v>12</v>
      </c>
      <c r="C189" s="309">
        <f aca="true" t="shared" si="43" ref="C189:K189">SUM(C190+C191+C192+C193+C194)</f>
        <v>0</v>
      </c>
      <c r="D189" s="309">
        <f t="shared" si="43"/>
        <v>0</v>
      </c>
      <c r="E189" s="309">
        <f t="shared" si="43"/>
        <v>0</v>
      </c>
      <c r="F189" s="309">
        <f t="shared" si="43"/>
        <v>0</v>
      </c>
      <c r="G189" s="309">
        <f t="shared" si="43"/>
        <v>0</v>
      </c>
      <c r="H189" s="310">
        <f t="shared" si="43"/>
        <v>0</v>
      </c>
      <c r="I189" s="309">
        <f t="shared" si="43"/>
        <v>0</v>
      </c>
      <c r="J189" s="309">
        <f t="shared" si="43"/>
        <v>0</v>
      </c>
      <c r="K189" s="309">
        <f t="shared" si="43"/>
        <v>0</v>
      </c>
      <c r="L189" s="311"/>
      <c r="M189" s="312"/>
    </row>
    <row r="190" spans="1:13" s="166" customFormat="1" ht="18.75" customHeight="1">
      <c r="A190" s="300">
        <v>321</v>
      </c>
      <c r="B190" s="301" t="s">
        <v>23</v>
      </c>
      <c r="C190" s="302">
        <f>SUM(D190+E190+F190+G190+H190+I190+J190+K190)</f>
        <v>0</v>
      </c>
      <c r="D190" s="303"/>
      <c r="E190" s="303"/>
      <c r="F190" s="303"/>
      <c r="G190" s="301"/>
      <c r="H190" s="304"/>
      <c r="I190" s="301"/>
      <c r="J190" s="301"/>
      <c r="K190" s="304"/>
      <c r="L190" s="305"/>
      <c r="M190" s="306"/>
    </row>
    <row r="191" spans="1:13" s="166" customFormat="1" ht="18.75" customHeight="1">
      <c r="A191" s="300">
        <v>322</v>
      </c>
      <c r="B191" s="301" t="s">
        <v>24</v>
      </c>
      <c r="C191" s="302">
        <f>SUM(D191+E191+F191+G191+H191+I191+J191+K191)</f>
        <v>0</v>
      </c>
      <c r="D191" s="303"/>
      <c r="E191" s="303"/>
      <c r="F191" s="303"/>
      <c r="G191" s="301"/>
      <c r="H191" s="304"/>
      <c r="I191" s="301"/>
      <c r="J191" s="301"/>
      <c r="K191" s="304"/>
      <c r="L191" s="305"/>
      <c r="M191" s="306"/>
    </row>
    <row r="192" spans="1:13" s="166" customFormat="1" ht="18.75" customHeight="1">
      <c r="A192" s="300">
        <v>323</v>
      </c>
      <c r="B192" s="301" t="s">
        <v>25</v>
      </c>
      <c r="C192" s="302">
        <f>SUM(D192+E192+F192+G192+H192+I192+J192+K192)</f>
        <v>0</v>
      </c>
      <c r="D192" s="303"/>
      <c r="E192" s="303"/>
      <c r="F192" s="303"/>
      <c r="G192" s="301"/>
      <c r="H192" s="304"/>
      <c r="I192" s="301"/>
      <c r="J192" s="301"/>
      <c r="K192" s="304"/>
      <c r="L192" s="305"/>
      <c r="M192" s="306"/>
    </row>
    <row r="193" spans="1:13" s="166" customFormat="1" ht="18.75" customHeight="1">
      <c r="A193" s="300">
        <v>324</v>
      </c>
      <c r="B193" s="301" t="s">
        <v>132</v>
      </c>
      <c r="C193" s="302">
        <f>SUM(D193+E193+F193+G193+H193+I193+J193+K193)</f>
        <v>0</v>
      </c>
      <c r="D193" s="303"/>
      <c r="E193" s="303"/>
      <c r="F193" s="303"/>
      <c r="G193" s="301"/>
      <c r="H193" s="304"/>
      <c r="I193" s="301"/>
      <c r="J193" s="301"/>
      <c r="K193" s="304"/>
      <c r="L193" s="305"/>
      <c r="M193" s="306"/>
    </row>
    <row r="194" spans="1:13" s="166" customFormat="1" ht="18.75" customHeight="1">
      <c r="A194" s="300">
        <v>329</v>
      </c>
      <c r="B194" s="301" t="s">
        <v>26</v>
      </c>
      <c r="C194" s="302">
        <f>SUM(D194+E194+F194+G194+H194+I194+J194+K194)</f>
        <v>0</v>
      </c>
      <c r="D194" s="303"/>
      <c r="E194" s="303"/>
      <c r="F194" s="303"/>
      <c r="G194" s="301"/>
      <c r="H194" s="304"/>
      <c r="I194" s="301"/>
      <c r="J194" s="301"/>
      <c r="K194" s="304"/>
      <c r="L194" s="305"/>
      <c r="M194" s="306"/>
    </row>
    <row r="195" spans="1:13" s="166" customFormat="1" ht="18.75" customHeight="1">
      <c r="A195" s="307">
        <v>34</v>
      </c>
      <c r="B195" s="308" t="s">
        <v>18</v>
      </c>
      <c r="C195" s="309">
        <f aca="true" t="shared" si="44" ref="C195:K195">SUM(C196)</f>
        <v>0</v>
      </c>
      <c r="D195" s="309">
        <f t="shared" si="44"/>
        <v>0</v>
      </c>
      <c r="E195" s="309">
        <f t="shared" si="44"/>
        <v>0</v>
      </c>
      <c r="F195" s="309">
        <f t="shared" si="44"/>
        <v>0</v>
      </c>
      <c r="G195" s="309">
        <f t="shared" si="44"/>
        <v>0</v>
      </c>
      <c r="H195" s="309">
        <f t="shared" si="44"/>
        <v>0</v>
      </c>
      <c r="I195" s="309">
        <f t="shared" si="44"/>
        <v>0</v>
      </c>
      <c r="J195" s="309">
        <f t="shared" si="44"/>
        <v>0</v>
      </c>
      <c r="K195" s="309">
        <f t="shared" si="44"/>
        <v>0</v>
      </c>
      <c r="L195" s="311"/>
      <c r="M195" s="312"/>
    </row>
    <row r="196" spans="1:13" s="166" customFormat="1" ht="18.75" customHeight="1">
      <c r="A196" s="300">
        <v>343</v>
      </c>
      <c r="B196" s="301" t="s">
        <v>133</v>
      </c>
      <c r="C196" s="302">
        <f>SUM(D196+E196+F196+G196+H196+I196+J196+K196)</f>
        <v>0</v>
      </c>
      <c r="D196" s="303"/>
      <c r="E196" s="303"/>
      <c r="F196" s="303"/>
      <c r="G196" s="301"/>
      <c r="H196" s="304"/>
      <c r="I196" s="301"/>
      <c r="J196" s="301"/>
      <c r="K196" s="304"/>
      <c r="L196" s="305"/>
      <c r="M196" s="306"/>
    </row>
    <row r="197" spans="1:13" s="166" customFormat="1" ht="18.75" customHeight="1">
      <c r="A197" s="307">
        <v>42</v>
      </c>
      <c r="B197" s="308" t="s">
        <v>27</v>
      </c>
      <c r="C197" s="309">
        <f>SUM(C198+C199)</f>
        <v>0</v>
      </c>
      <c r="D197" s="309">
        <f aca="true" t="shared" si="45" ref="D197:K197">SUM(D198)</f>
        <v>0</v>
      </c>
      <c r="E197" s="309">
        <f t="shared" si="45"/>
        <v>0</v>
      </c>
      <c r="F197" s="309">
        <f t="shared" si="45"/>
        <v>0</v>
      </c>
      <c r="G197" s="309">
        <f t="shared" si="45"/>
        <v>0</v>
      </c>
      <c r="H197" s="309">
        <f t="shared" si="45"/>
        <v>0</v>
      </c>
      <c r="I197" s="309">
        <f t="shared" si="45"/>
        <v>0</v>
      </c>
      <c r="J197" s="309">
        <f t="shared" si="45"/>
        <v>0</v>
      </c>
      <c r="K197" s="309">
        <f t="shared" si="45"/>
        <v>0</v>
      </c>
      <c r="L197" s="311"/>
      <c r="M197" s="312"/>
    </row>
    <row r="198" spans="1:13" s="166" customFormat="1" ht="18.75" customHeight="1">
      <c r="A198" s="300">
        <v>422</v>
      </c>
      <c r="B198" s="301" t="s">
        <v>134</v>
      </c>
      <c r="C198" s="302">
        <f>SUM(D198+E198+F198+G198+H198+I198+J198+K198)</f>
        <v>0</v>
      </c>
      <c r="D198" s="303"/>
      <c r="E198" s="303"/>
      <c r="F198" s="303"/>
      <c r="G198" s="301"/>
      <c r="H198" s="304"/>
      <c r="I198" s="301"/>
      <c r="J198" s="301"/>
      <c r="K198" s="304"/>
      <c r="L198" s="305"/>
      <c r="M198" s="306"/>
    </row>
    <row r="199" spans="1:13" s="166" customFormat="1" ht="18.75" customHeight="1">
      <c r="A199" s="300"/>
      <c r="B199" s="301"/>
      <c r="C199" s="302">
        <f>SUM(D199+E199+F199+G199+H199+I199+J199+K199)</f>
        <v>0</v>
      </c>
      <c r="D199" s="303"/>
      <c r="E199" s="303"/>
      <c r="F199" s="303"/>
      <c r="G199" s="301"/>
      <c r="H199" s="304"/>
      <c r="I199" s="301"/>
      <c r="J199" s="301"/>
      <c r="K199" s="304"/>
      <c r="L199" s="305"/>
      <c r="M199" s="306"/>
    </row>
    <row r="200" spans="1:13" s="166" customFormat="1" ht="18.75" customHeight="1">
      <c r="A200" s="313"/>
      <c r="B200" s="313" t="s">
        <v>86</v>
      </c>
      <c r="C200" s="73">
        <f>SUM(C185+C189+C195+C197)</f>
        <v>117000</v>
      </c>
      <c r="D200" s="73">
        <f aca="true" t="shared" si="46" ref="D200:K200">SUM(D185+D189+D195+D197)</f>
        <v>117000</v>
      </c>
      <c r="E200" s="73">
        <f t="shared" si="46"/>
        <v>0</v>
      </c>
      <c r="F200" s="73">
        <f t="shared" si="46"/>
        <v>0</v>
      </c>
      <c r="G200" s="73">
        <f t="shared" si="46"/>
        <v>0</v>
      </c>
      <c r="H200" s="73">
        <f t="shared" si="46"/>
        <v>0</v>
      </c>
      <c r="I200" s="73">
        <f t="shared" si="46"/>
        <v>0</v>
      </c>
      <c r="J200" s="73">
        <f t="shared" si="46"/>
        <v>0</v>
      </c>
      <c r="K200" s="73">
        <f t="shared" si="46"/>
        <v>0</v>
      </c>
      <c r="L200" s="73">
        <v>117000</v>
      </c>
      <c r="M200" s="73">
        <v>117000</v>
      </c>
    </row>
    <row r="201" spans="1:13" s="166" customFormat="1" ht="18.75" customHeight="1">
      <c r="A201" s="373"/>
      <c r="B201" s="373"/>
      <c r="C201" s="374"/>
      <c r="D201" s="374"/>
      <c r="E201" s="374"/>
      <c r="F201" s="374"/>
      <c r="G201" s="374"/>
      <c r="H201" s="374"/>
      <c r="I201" s="374"/>
      <c r="J201" s="374"/>
      <c r="K201" s="374"/>
      <c r="L201" s="374"/>
      <c r="M201" s="374"/>
    </row>
    <row r="202" spans="1:13" s="166" customFormat="1" ht="18.75" customHeight="1">
      <c r="A202" s="273" t="s">
        <v>74</v>
      </c>
      <c r="B202" s="281"/>
      <c r="C202" s="281"/>
      <c r="D202" s="28" t="s">
        <v>167</v>
      </c>
      <c r="E202" s="282"/>
      <c r="F202" s="281"/>
      <c r="G202" s="281"/>
      <c r="H202" s="283"/>
      <c r="I202" s="281"/>
      <c r="J202" s="281"/>
      <c r="K202" s="283"/>
      <c r="L202" s="281"/>
      <c r="M202" s="281"/>
    </row>
    <row r="203" spans="1:13" s="166" customFormat="1" ht="18.75" customHeight="1">
      <c r="A203" s="275" t="s">
        <v>30</v>
      </c>
      <c r="B203" s="276" t="s">
        <v>10</v>
      </c>
      <c r="C203" s="276" t="s">
        <v>154</v>
      </c>
      <c r="D203" s="276" t="s">
        <v>78</v>
      </c>
      <c r="E203" s="276" t="s">
        <v>31</v>
      </c>
      <c r="F203" s="276" t="s">
        <v>4</v>
      </c>
      <c r="G203" s="291" t="s">
        <v>5</v>
      </c>
      <c r="H203" s="292" t="s">
        <v>6</v>
      </c>
      <c r="I203" s="291" t="s">
        <v>9</v>
      </c>
      <c r="J203" s="293" t="s">
        <v>32</v>
      </c>
      <c r="K203" s="294" t="s">
        <v>7</v>
      </c>
      <c r="L203" s="276" t="s">
        <v>157</v>
      </c>
      <c r="M203" s="276" t="s">
        <v>158</v>
      </c>
    </row>
    <row r="204" spans="1:13" s="166" customFormat="1" ht="18.75" customHeight="1">
      <c r="A204" s="277" t="s">
        <v>33</v>
      </c>
      <c r="B204" s="278" t="s">
        <v>34</v>
      </c>
      <c r="C204" s="278" t="s">
        <v>35</v>
      </c>
      <c r="D204" s="278" t="s">
        <v>36</v>
      </c>
      <c r="E204" s="278" t="s">
        <v>76</v>
      </c>
      <c r="F204" s="278" t="s">
        <v>79</v>
      </c>
      <c r="G204" s="278" t="s">
        <v>37</v>
      </c>
      <c r="H204" s="279" t="s">
        <v>38</v>
      </c>
      <c r="I204" s="278" t="s">
        <v>39</v>
      </c>
      <c r="J204" s="278" t="s">
        <v>40</v>
      </c>
      <c r="K204" s="279" t="s">
        <v>41</v>
      </c>
      <c r="L204" s="278" t="s">
        <v>42</v>
      </c>
      <c r="M204" s="278" t="s">
        <v>80</v>
      </c>
    </row>
    <row r="205" spans="1:13" s="166" customFormat="1" ht="18.75" customHeight="1">
      <c r="A205" s="307">
        <v>32</v>
      </c>
      <c r="B205" s="308" t="s">
        <v>12</v>
      </c>
      <c r="C205" s="309">
        <f aca="true" t="shared" si="47" ref="C205:K205">SUM(C206+C209)</f>
        <v>0</v>
      </c>
      <c r="D205" s="309">
        <f t="shared" si="47"/>
        <v>0</v>
      </c>
      <c r="E205" s="309">
        <f t="shared" si="47"/>
        <v>0</v>
      </c>
      <c r="F205" s="309">
        <f t="shared" si="47"/>
        <v>0</v>
      </c>
      <c r="G205" s="309">
        <f t="shared" si="47"/>
        <v>0</v>
      </c>
      <c r="H205" s="309">
        <f t="shared" si="47"/>
        <v>0</v>
      </c>
      <c r="I205" s="309">
        <f t="shared" si="47"/>
        <v>0</v>
      </c>
      <c r="J205" s="309">
        <f t="shared" si="47"/>
        <v>0</v>
      </c>
      <c r="K205" s="309">
        <f t="shared" si="47"/>
        <v>0</v>
      </c>
      <c r="L205" s="311"/>
      <c r="M205" s="312"/>
    </row>
    <row r="206" spans="1:13" s="166" customFormat="1" ht="18.75" customHeight="1">
      <c r="A206" s="300">
        <v>322</v>
      </c>
      <c r="B206" s="301" t="s">
        <v>24</v>
      </c>
      <c r="C206" s="302">
        <f>SUM(D206+E206+F206+G206+H206+I206+J206+K206)</f>
        <v>0</v>
      </c>
      <c r="D206" s="303"/>
      <c r="E206" s="303"/>
      <c r="F206" s="303"/>
      <c r="G206" s="301"/>
      <c r="H206" s="304"/>
      <c r="I206" s="301"/>
      <c r="J206" s="301"/>
      <c r="K206" s="304"/>
      <c r="L206" s="305"/>
      <c r="M206" s="306"/>
    </row>
    <row r="207" spans="1:13" s="166" customFormat="1" ht="18.75" customHeight="1">
      <c r="A207" s="330">
        <v>323</v>
      </c>
      <c r="B207" s="331" t="s">
        <v>25</v>
      </c>
      <c r="C207" s="302">
        <f>SUM(D207+E207+F207+G207+H207+I207+J207+K207)</f>
        <v>0</v>
      </c>
      <c r="D207" s="303"/>
      <c r="E207" s="303"/>
      <c r="F207" s="303"/>
      <c r="G207" s="301"/>
      <c r="H207" s="304"/>
      <c r="I207" s="301"/>
      <c r="J207" s="301"/>
      <c r="K207" s="304"/>
      <c r="L207" s="305"/>
      <c r="M207" s="306"/>
    </row>
    <row r="208" spans="1:13" s="166" customFormat="1" ht="18.75" customHeight="1">
      <c r="A208" s="330" t="s">
        <v>110</v>
      </c>
      <c r="B208" s="331"/>
      <c r="C208" s="302">
        <f>SUM(D208+E208+F208+G208+H208+I208+J208+K208)</f>
        <v>0</v>
      </c>
      <c r="D208" s="303"/>
      <c r="E208" s="303"/>
      <c r="F208" s="303"/>
      <c r="G208" s="301"/>
      <c r="H208" s="304"/>
      <c r="I208" s="301"/>
      <c r="J208" s="301"/>
      <c r="K208" s="304"/>
      <c r="L208" s="305"/>
      <c r="M208" s="305"/>
    </row>
    <row r="209" spans="1:13" s="166" customFormat="1" ht="18.75" customHeight="1">
      <c r="A209" s="332"/>
      <c r="B209" s="332" t="s">
        <v>86</v>
      </c>
      <c r="C209" s="333">
        <f>SUM(C206+C207+C208)</f>
        <v>0</v>
      </c>
      <c r="D209" s="333">
        <f aca="true" t="shared" si="48" ref="D209:M209">SUM(D206+D207+D208)</f>
        <v>0</v>
      </c>
      <c r="E209" s="333">
        <f t="shared" si="48"/>
        <v>0</v>
      </c>
      <c r="F209" s="333">
        <f t="shared" si="48"/>
        <v>0</v>
      </c>
      <c r="G209" s="333">
        <f t="shared" si="48"/>
        <v>0</v>
      </c>
      <c r="H209" s="333">
        <f t="shared" si="48"/>
        <v>0</v>
      </c>
      <c r="I209" s="333">
        <f t="shared" si="48"/>
        <v>0</v>
      </c>
      <c r="J209" s="333">
        <f t="shared" si="48"/>
        <v>0</v>
      </c>
      <c r="K209" s="333">
        <f t="shared" si="48"/>
        <v>0</v>
      </c>
      <c r="L209" s="333">
        <f t="shared" si="48"/>
        <v>0</v>
      </c>
      <c r="M209" s="333">
        <f t="shared" si="48"/>
        <v>0</v>
      </c>
    </row>
    <row r="210" spans="1:13" s="166" customFormat="1" ht="18.75" customHeight="1">
      <c r="A210" s="373"/>
      <c r="B210" s="373"/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  <c r="M210" s="374"/>
    </row>
    <row r="211" spans="1:13" ht="13.5" customHeight="1">
      <c r="A211" s="273" t="s">
        <v>74</v>
      </c>
      <c r="B211" s="281"/>
      <c r="C211" s="281"/>
      <c r="D211" s="28" t="s">
        <v>161</v>
      </c>
      <c r="E211" s="282"/>
      <c r="F211" s="281"/>
      <c r="G211" s="281"/>
      <c r="H211" s="283"/>
      <c r="I211" s="281"/>
      <c r="J211" s="281"/>
      <c r="K211" s="283"/>
      <c r="L211" s="281"/>
      <c r="M211" s="281"/>
    </row>
    <row r="212" spans="1:13" s="315" customFormat="1" ht="32.25" customHeight="1">
      <c r="A212" s="275" t="s">
        <v>30</v>
      </c>
      <c r="B212" s="276" t="s">
        <v>10</v>
      </c>
      <c r="C212" s="276" t="s">
        <v>154</v>
      </c>
      <c r="D212" s="276" t="s">
        <v>78</v>
      </c>
      <c r="E212" s="276" t="s">
        <v>31</v>
      </c>
      <c r="F212" s="276" t="s">
        <v>4</v>
      </c>
      <c r="G212" s="291" t="s">
        <v>5</v>
      </c>
      <c r="H212" s="292" t="s">
        <v>6</v>
      </c>
      <c r="I212" s="291" t="s">
        <v>9</v>
      </c>
      <c r="J212" s="293" t="s">
        <v>32</v>
      </c>
      <c r="K212" s="294" t="s">
        <v>7</v>
      </c>
      <c r="L212" s="276" t="s">
        <v>157</v>
      </c>
      <c r="M212" s="276" t="s">
        <v>158</v>
      </c>
    </row>
    <row r="213" spans="1:13" s="315" customFormat="1" ht="21.75" customHeight="1">
      <c r="A213" s="277" t="s">
        <v>33</v>
      </c>
      <c r="B213" s="278" t="s">
        <v>34</v>
      </c>
      <c r="C213" s="278" t="s">
        <v>35</v>
      </c>
      <c r="D213" s="278" t="s">
        <v>36</v>
      </c>
      <c r="E213" s="278" t="s">
        <v>76</v>
      </c>
      <c r="F213" s="278" t="s">
        <v>79</v>
      </c>
      <c r="G213" s="278" t="s">
        <v>37</v>
      </c>
      <c r="H213" s="279" t="s">
        <v>38</v>
      </c>
      <c r="I213" s="278" t="s">
        <v>39</v>
      </c>
      <c r="J213" s="278" t="s">
        <v>40</v>
      </c>
      <c r="K213" s="279" t="s">
        <v>41</v>
      </c>
      <c r="L213" s="278" t="s">
        <v>42</v>
      </c>
      <c r="M213" s="278" t="s">
        <v>80</v>
      </c>
    </row>
    <row r="214" spans="1:13" s="315" customFormat="1" ht="21.75" customHeight="1">
      <c r="A214" s="307">
        <v>32</v>
      </c>
      <c r="B214" s="308" t="s">
        <v>12</v>
      </c>
      <c r="C214" s="309">
        <f aca="true" t="shared" si="49" ref="C214:K214">SUM(C215+C218)</f>
        <v>10000</v>
      </c>
      <c r="D214" s="309">
        <f t="shared" si="49"/>
        <v>10000</v>
      </c>
      <c r="E214" s="309">
        <f t="shared" si="49"/>
        <v>0</v>
      </c>
      <c r="F214" s="309">
        <f t="shared" si="49"/>
        <v>0</v>
      </c>
      <c r="G214" s="309">
        <f t="shared" si="49"/>
        <v>0</v>
      </c>
      <c r="H214" s="309">
        <f t="shared" si="49"/>
        <v>0</v>
      </c>
      <c r="I214" s="309">
        <f t="shared" si="49"/>
        <v>0</v>
      </c>
      <c r="J214" s="309">
        <f t="shared" si="49"/>
        <v>0</v>
      </c>
      <c r="K214" s="309">
        <f t="shared" si="49"/>
        <v>0</v>
      </c>
      <c r="L214" s="311">
        <v>10000</v>
      </c>
      <c r="M214" s="312">
        <v>10000</v>
      </c>
    </row>
    <row r="215" spans="1:13" s="315" customFormat="1" ht="15" customHeight="1">
      <c r="A215" s="300">
        <v>322</v>
      </c>
      <c r="B215" s="301" t="s">
        <v>24</v>
      </c>
      <c r="C215" s="302">
        <f>SUM(D215+E215+F215+G215+H215+I215+J215+K215)</f>
        <v>0</v>
      </c>
      <c r="D215" s="303"/>
      <c r="E215" s="303"/>
      <c r="F215" s="303"/>
      <c r="G215" s="301"/>
      <c r="H215" s="304"/>
      <c r="I215" s="301"/>
      <c r="J215" s="301"/>
      <c r="K215" s="304"/>
      <c r="L215" s="305"/>
      <c r="M215" s="306"/>
    </row>
    <row r="216" spans="1:13" s="315" customFormat="1" ht="15" customHeight="1">
      <c r="A216" s="330">
        <v>323</v>
      </c>
      <c r="B216" s="331" t="s">
        <v>25</v>
      </c>
      <c r="C216" s="302">
        <f>SUM(D216+E216+F216+G216+H216+I216+J216+K216)</f>
        <v>10000</v>
      </c>
      <c r="D216" s="303">
        <v>10000</v>
      </c>
      <c r="E216" s="303"/>
      <c r="F216" s="303"/>
      <c r="G216" s="301"/>
      <c r="H216" s="304"/>
      <c r="I216" s="301"/>
      <c r="J216" s="301"/>
      <c r="K216" s="304"/>
      <c r="L216" s="305">
        <v>10000</v>
      </c>
      <c r="M216" s="306">
        <v>10000</v>
      </c>
    </row>
    <row r="217" spans="1:13" s="315" customFormat="1" ht="15" customHeight="1">
      <c r="A217" s="330" t="s">
        <v>110</v>
      </c>
      <c r="B217" s="331"/>
      <c r="C217" s="302">
        <f>SUM(D217+E217+F217+G217+H217+I217+J217+K217)</f>
        <v>0</v>
      </c>
      <c r="D217" s="303"/>
      <c r="E217" s="303"/>
      <c r="F217" s="303"/>
      <c r="G217" s="301"/>
      <c r="H217" s="304"/>
      <c r="I217" s="301"/>
      <c r="J217" s="301"/>
      <c r="K217" s="304"/>
      <c r="L217" s="305"/>
      <c r="M217" s="305"/>
    </row>
    <row r="218" spans="1:13" s="315" customFormat="1" ht="15" customHeight="1">
      <c r="A218" s="332"/>
      <c r="B218" s="332" t="s">
        <v>86</v>
      </c>
      <c r="C218" s="333">
        <f>SUM(C215+C216+C217)</f>
        <v>10000</v>
      </c>
      <c r="D218" s="333">
        <f aca="true" t="shared" si="50" ref="D218:M218">SUM(D215+D216+D217)</f>
        <v>10000</v>
      </c>
      <c r="E218" s="333">
        <f t="shared" si="50"/>
        <v>0</v>
      </c>
      <c r="F218" s="333">
        <f t="shared" si="50"/>
        <v>0</v>
      </c>
      <c r="G218" s="333">
        <f t="shared" si="50"/>
        <v>0</v>
      </c>
      <c r="H218" s="333">
        <f t="shared" si="50"/>
        <v>0</v>
      </c>
      <c r="I218" s="333">
        <f t="shared" si="50"/>
        <v>0</v>
      </c>
      <c r="J218" s="333">
        <f t="shared" si="50"/>
        <v>0</v>
      </c>
      <c r="K218" s="333">
        <f t="shared" si="50"/>
        <v>0</v>
      </c>
      <c r="L218" s="333">
        <f t="shared" si="50"/>
        <v>10000</v>
      </c>
      <c r="M218" s="333">
        <f t="shared" si="50"/>
        <v>10000</v>
      </c>
    </row>
    <row r="219" spans="1:13" s="315" customFormat="1" ht="15" customHeight="1">
      <c r="A219" s="375"/>
      <c r="B219" s="375"/>
      <c r="C219" s="376"/>
      <c r="D219" s="376"/>
      <c r="E219" s="376"/>
      <c r="F219" s="376"/>
      <c r="G219" s="376"/>
      <c r="H219" s="376"/>
      <c r="I219" s="376"/>
      <c r="J219" s="376"/>
      <c r="K219" s="376"/>
      <c r="L219" s="376"/>
      <c r="M219" s="376"/>
    </row>
    <row r="220" spans="1:13" s="315" customFormat="1" ht="15" customHeight="1">
      <c r="A220" s="273" t="s">
        <v>74</v>
      </c>
      <c r="B220" s="281"/>
      <c r="C220" s="281"/>
      <c r="D220" s="28" t="s">
        <v>170</v>
      </c>
      <c r="E220" s="282"/>
      <c r="F220" s="281"/>
      <c r="G220" s="281"/>
      <c r="H220" s="283"/>
      <c r="I220" s="281"/>
      <c r="J220" s="281"/>
      <c r="K220" s="283"/>
      <c r="L220" s="281"/>
      <c r="M220" s="281"/>
    </row>
    <row r="221" spans="1:13" s="315" customFormat="1" ht="15" customHeight="1">
      <c r="A221" s="275" t="s">
        <v>30</v>
      </c>
      <c r="B221" s="276" t="s">
        <v>10</v>
      </c>
      <c r="C221" s="276" t="s">
        <v>154</v>
      </c>
      <c r="D221" s="276" t="s">
        <v>78</v>
      </c>
      <c r="E221" s="276" t="s">
        <v>31</v>
      </c>
      <c r="F221" s="276" t="s">
        <v>4</v>
      </c>
      <c r="G221" s="291" t="s">
        <v>5</v>
      </c>
      <c r="H221" s="292" t="s">
        <v>6</v>
      </c>
      <c r="I221" s="291" t="s">
        <v>9</v>
      </c>
      <c r="J221" s="293" t="s">
        <v>32</v>
      </c>
      <c r="K221" s="294" t="s">
        <v>7</v>
      </c>
      <c r="L221" s="276" t="s">
        <v>157</v>
      </c>
      <c r="M221" s="276" t="s">
        <v>158</v>
      </c>
    </row>
    <row r="222" spans="1:13" s="315" customFormat="1" ht="15" customHeight="1">
      <c r="A222" s="277" t="s">
        <v>33</v>
      </c>
      <c r="B222" s="278" t="s">
        <v>34</v>
      </c>
      <c r="C222" s="278" t="s">
        <v>35</v>
      </c>
      <c r="D222" s="278" t="s">
        <v>36</v>
      </c>
      <c r="E222" s="278" t="s">
        <v>76</v>
      </c>
      <c r="F222" s="278" t="s">
        <v>79</v>
      </c>
      <c r="G222" s="278" t="s">
        <v>37</v>
      </c>
      <c r="H222" s="279" t="s">
        <v>38</v>
      </c>
      <c r="I222" s="278" t="s">
        <v>39</v>
      </c>
      <c r="J222" s="278" t="s">
        <v>40</v>
      </c>
      <c r="K222" s="279" t="s">
        <v>41</v>
      </c>
      <c r="L222" s="278" t="s">
        <v>42</v>
      </c>
      <c r="M222" s="278" t="s">
        <v>80</v>
      </c>
    </row>
    <row r="223" spans="1:13" s="315" customFormat="1" ht="15" customHeight="1">
      <c r="A223" s="307">
        <v>32</v>
      </c>
      <c r="B223" s="308" t="s">
        <v>12</v>
      </c>
      <c r="C223" s="309">
        <f aca="true" t="shared" si="51" ref="C223:K223">SUM(C224+C227)</f>
        <v>600</v>
      </c>
      <c r="D223" s="309">
        <f t="shared" si="51"/>
        <v>600</v>
      </c>
      <c r="E223" s="309">
        <f t="shared" si="51"/>
        <v>0</v>
      </c>
      <c r="F223" s="309">
        <f t="shared" si="51"/>
        <v>0</v>
      </c>
      <c r="G223" s="309">
        <f t="shared" si="51"/>
        <v>0</v>
      </c>
      <c r="H223" s="309">
        <f t="shared" si="51"/>
        <v>0</v>
      </c>
      <c r="I223" s="309">
        <f t="shared" si="51"/>
        <v>0</v>
      </c>
      <c r="J223" s="309">
        <f t="shared" si="51"/>
        <v>0</v>
      </c>
      <c r="K223" s="309">
        <f t="shared" si="51"/>
        <v>0</v>
      </c>
      <c r="L223" s="311">
        <v>600</v>
      </c>
      <c r="M223" s="312">
        <v>600</v>
      </c>
    </row>
    <row r="224" spans="1:13" s="315" customFormat="1" ht="15" customHeight="1">
      <c r="A224" s="300">
        <v>322</v>
      </c>
      <c r="B224" s="301" t="s">
        <v>24</v>
      </c>
      <c r="C224" s="302">
        <f>SUM(D224+E224+F224+G224+H224+I224+J224+K224)</f>
        <v>0</v>
      </c>
      <c r="D224" s="303"/>
      <c r="E224" s="303"/>
      <c r="F224" s="303"/>
      <c r="G224" s="301"/>
      <c r="H224" s="304"/>
      <c r="I224" s="301"/>
      <c r="J224" s="301"/>
      <c r="K224" s="304"/>
      <c r="L224" s="305"/>
      <c r="M224" s="306"/>
    </row>
    <row r="225" spans="1:13" s="315" customFormat="1" ht="15" customHeight="1">
      <c r="A225" s="330">
        <v>323</v>
      </c>
      <c r="B225" s="331" t="s">
        <v>25</v>
      </c>
      <c r="C225" s="302">
        <v>600</v>
      </c>
      <c r="D225" s="303">
        <v>600</v>
      </c>
      <c r="E225" s="303"/>
      <c r="F225" s="303"/>
      <c r="G225" s="301"/>
      <c r="H225" s="304"/>
      <c r="I225" s="301"/>
      <c r="J225" s="301"/>
      <c r="K225" s="304"/>
      <c r="L225" s="305">
        <v>600</v>
      </c>
      <c r="M225" s="306">
        <v>600</v>
      </c>
    </row>
    <row r="226" spans="1:13" s="315" customFormat="1" ht="15" customHeight="1">
      <c r="A226" s="330">
        <v>329</v>
      </c>
      <c r="B226" s="331"/>
      <c r="C226" s="302">
        <f>SUM(D226+E226+F226+G226+H226+I226+J226+K226)</f>
        <v>0</v>
      </c>
      <c r="D226" s="303"/>
      <c r="E226" s="303"/>
      <c r="F226" s="303"/>
      <c r="G226" s="301"/>
      <c r="H226" s="304"/>
      <c r="I226" s="301"/>
      <c r="J226" s="301"/>
      <c r="K226" s="304"/>
      <c r="L226" s="305"/>
      <c r="M226" s="305"/>
    </row>
    <row r="227" spans="1:13" s="315" customFormat="1" ht="15" customHeight="1">
      <c r="A227" s="332"/>
      <c r="B227" s="332" t="s">
        <v>86</v>
      </c>
      <c r="C227" s="333">
        <f>SUM(C224+C225+C226)</f>
        <v>600</v>
      </c>
      <c r="D227" s="333">
        <f aca="true" t="shared" si="52" ref="D227:M227">SUM(D224+D225+D226)</f>
        <v>600</v>
      </c>
      <c r="E227" s="333">
        <f t="shared" si="52"/>
        <v>0</v>
      </c>
      <c r="F227" s="333">
        <f t="shared" si="52"/>
        <v>0</v>
      </c>
      <c r="G227" s="333">
        <f t="shared" si="52"/>
        <v>0</v>
      </c>
      <c r="H227" s="333">
        <f t="shared" si="52"/>
        <v>0</v>
      </c>
      <c r="I227" s="333">
        <f t="shared" si="52"/>
        <v>0</v>
      </c>
      <c r="J227" s="333">
        <f t="shared" si="52"/>
        <v>0</v>
      </c>
      <c r="K227" s="333">
        <f t="shared" si="52"/>
        <v>0</v>
      </c>
      <c r="L227" s="333">
        <f t="shared" si="52"/>
        <v>600</v>
      </c>
      <c r="M227" s="333">
        <f t="shared" si="52"/>
        <v>600</v>
      </c>
    </row>
    <row r="228" spans="1:13" s="315" customFormat="1" ht="15" customHeight="1">
      <c r="A228" s="375"/>
      <c r="B228" s="375"/>
      <c r="C228" s="376"/>
      <c r="D228" s="376"/>
      <c r="E228" s="376"/>
      <c r="F228" s="376"/>
      <c r="G228" s="376"/>
      <c r="H228" s="376"/>
      <c r="I228" s="376"/>
      <c r="J228" s="376"/>
      <c r="K228" s="376"/>
      <c r="L228" s="376"/>
      <c r="M228" s="376"/>
    </row>
    <row r="229" spans="1:13" s="315" customFormat="1" ht="15" customHeight="1">
      <c r="A229" s="273" t="s">
        <v>74</v>
      </c>
      <c r="B229" s="281"/>
      <c r="C229" s="281"/>
      <c r="D229" s="28" t="s">
        <v>169</v>
      </c>
      <c r="E229" s="374"/>
      <c r="F229" s="374"/>
      <c r="G229" s="374"/>
      <c r="H229" s="374"/>
      <c r="I229" s="374"/>
      <c r="J229" s="374"/>
      <c r="K229" s="374"/>
      <c r="L229" s="374"/>
      <c r="M229" s="374"/>
    </row>
    <row r="230" spans="1:13" s="315" customFormat="1" ht="15" customHeight="1">
      <c r="A230" s="275" t="s">
        <v>30</v>
      </c>
      <c r="B230" s="276" t="s">
        <v>10</v>
      </c>
      <c r="C230" s="276" t="s">
        <v>154</v>
      </c>
      <c r="D230" s="276" t="s">
        <v>78</v>
      </c>
      <c r="E230" s="276" t="s">
        <v>31</v>
      </c>
      <c r="F230" s="276" t="s">
        <v>4</v>
      </c>
      <c r="G230" s="291" t="s">
        <v>5</v>
      </c>
      <c r="H230" s="292" t="s">
        <v>6</v>
      </c>
      <c r="I230" s="291" t="s">
        <v>9</v>
      </c>
      <c r="J230" s="293" t="s">
        <v>32</v>
      </c>
      <c r="K230" s="294" t="s">
        <v>7</v>
      </c>
      <c r="L230" s="276" t="s">
        <v>157</v>
      </c>
      <c r="M230" s="276" t="s">
        <v>158</v>
      </c>
    </row>
    <row r="231" spans="1:13" s="315" customFormat="1" ht="15" customHeight="1">
      <c r="A231" s="277" t="s">
        <v>33</v>
      </c>
      <c r="B231" s="278" t="s">
        <v>34</v>
      </c>
      <c r="C231" s="278" t="s">
        <v>35</v>
      </c>
      <c r="D231" s="278" t="s">
        <v>36</v>
      </c>
      <c r="E231" s="278" t="s">
        <v>76</v>
      </c>
      <c r="F231" s="278" t="s">
        <v>79</v>
      </c>
      <c r="G231" s="278" t="s">
        <v>37</v>
      </c>
      <c r="H231" s="279" t="s">
        <v>38</v>
      </c>
      <c r="I231" s="278" t="s">
        <v>39</v>
      </c>
      <c r="J231" s="278" t="s">
        <v>40</v>
      </c>
      <c r="K231" s="279" t="s">
        <v>41</v>
      </c>
      <c r="L231" s="278" t="s">
        <v>42</v>
      </c>
      <c r="M231" s="278" t="s">
        <v>80</v>
      </c>
    </row>
    <row r="232" spans="1:13" s="315" customFormat="1" ht="15" customHeight="1">
      <c r="A232" s="307">
        <v>32</v>
      </c>
      <c r="B232" s="308" t="s">
        <v>12</v>
      </c>
      <c r="C232" s="309">
        <f aca="true" t="shared" si="53" ref="C232:K232">SUM(C234+C240)</f>
        <v>0</v>
      </c>
      <c r="D232" s="309">
        <f t="shared" si="53"/>
        <v>0</v>
      </c>
      <c r="E232" s="309">
        <f t="shared" si="53"/>
        <v>0</v>
      </c>
      <c r="F232" s="309">
        <f t="shared" si="53"/>
        <v>0</v>
      </c>
      <c r="G232" s="309">
        <f t="shared" si="53"/>
        <v>0</v>
      </c>
      <c r="H232" s="309">
        <f t="shared" si="53"/>
        <v>0</v>
      </c>
      <c r="I232" s="309">
        <f t="shared" si="53"/>
        <v>0</v>
      </c>
      <c r="J232" s="309">
        <f t="shared" si="53"/>
        <v>0</v>
      </c>
      <c r="K232" s="309">
        <f t="shared" si="53"/>
        <v>0</v>
      </c>
      <c r="L232" s="311"/>
      <c r="M232" s="312"/>
    </row>
    <row r="233" spans="1:13" s="379" customFormat="1" ht="15" customHeight="1">
      <c r="A233" s="300">
        <v>321</v>
      </c>
      <c r="B233" s="301" t="s">
        <v>23</v>
      </c>
      <c r="C233" s="302">
        <f aca="true" t="shared" si="54" ref="C233:C239">SUM(D233+E233+F233+G233+H233+I233+J233+K233)</f>
        <v>0</v>
      </c>
      <c r="D233" s="381"/>
      <c r="E233" s="381"/>
      <c r="F233" s="381"/>
      <c r="G233" s="381"/>
      <c r="H233" s="381"/>
      <c r="I233" s="381"/>
      <c r="J233" s="381"/>
      <c r="K233" s="381"/>
      <c r="L233" s="380"/>
      <c r="M233" s="344"/>
    </row>
    <row r="234" spans="1:13" s="315" customFormat="1" ht="15" customHeight="1">
      <c r="A234" s="300">
        <v>322</v>
      </c>
      <c r="B234" s="301" t="s">
        <v>24</v>
      </c>
      <c r="C234" s="302">
        <f t="shared" si="54"/>
        <v>0</v>
      </c>
      <c r="D234" s="303"/>
      <c r="E234" s="303"/>
      <c r="F234" s="303"/>
      <c r="G234" s="301"/>
      <c r="H234" s="304"/>
      <c r="I234" s="301"/>
      <c r="J234" s="301"/>
      <c r="K234" s="304"/>
      <c r="L234" s="305"/>
      <c r="M234" s="306"/>
    </row>
    <row r="235" spans="1:13" s="315" customFormat="1" ht="15" customHeight="1">
      <c r="A235" s="330">
        <v>323</v>
      </c>
      <c r="B235" s="331" t="s">
        <v>25</v>
      </c>
      <c r="C235" s="302">
        <f t="shared" si="54"/>
        <v>0</v>
      </c>
      <c r="D235" s="303"/>
      <c r="E235" s="303"/>
      <c r="F235" s="303"/>
      <c r="G235" s="301"/>
      <c r="H235" s="304"/>
      <c r="I235" s="301"/>
      <c r="J235" s="301"/>
      <c r="K235" s="304"/>
      <c r="L235" s="305"/>
      <c r="M235" s="306"/>
    </row>
    <row r="236" spans="1:13" s="315" customFormat="1" ht="15" customHeight="1">
      <c r="A236" s="330"/>
      <c r="B236" s="331"/>
      <c r="C236" s="302">
        <f t="shared" si="54"/>
        <v>0</v>
      </c>
      <c r="D236" s="303"/>
      <c r="E236" s="303"/>
      <c r="F236" s="303"/>
      <c r="G236" s="301"/>
      <c r="H236" s="304"/>
      <c r="I236" s="301"/>
      <c r="J236" s="301"/>
      <c r="K236" s="304"/>
      <c r="L236" s="305"/>
      <c r="M236" s="305"/>
    </row>
    <row r="237" spans="1:13" s="315" customFormat="1" ht="15" customHeight="1">
      <c r="A237" s="330"/>
      <c r="B237" s="331"/>
      <c r="C237" s="302">
        <f t="shared" si="54"/>
        <v>0</v>
      </c>
      <c r="D237" s="303"/>
      <c r="E237" s="303"/>
      <c r="F237" s="303"/>
      <c r="G237" s="301"/>
      <c r="H237" s="304"/>
      <c r="I237" s="301"/>
      <c r="J237" s="301"/>
      <c r="K237" s="304"/>
      <c r="L237" s="305"/>
      <c r="M237" s="305"/>
    </row>
    <row r="238" spans="1:13" s="315" customFormat="1" ht="15" customHeight="1">
      <c r="A238" s="330"/>
      <c r="B238" s="331"/>
      <c r="C238" s="302">
        <f t="shared" si="54"/>
        <v>0</v>
      </c>
      <c r="D238" s="303"/>
      <c r="E238" s="303"/>
      <c r="F238" s="303"/>
      <c r="G238" s="301"/>
      <c r="H238" s="304"/>
      <c r="I238" s="301"/>
      <c r="J238" s="301"/>
      <c r="K238" s="304"/>
      <c r="L238" s="305"/>
      <c r="M238" s="305"/>
    </row>
    <row r="239" spans="1:13" s="315" customFormat="1" ht="15" customHeight="1">
      <c r="A239" s="330" t="s">
        <v>110</v>
      </c>
      <c r="B239" s="331"/>
      <c r="C239" s="302">
        <f t="shared" si="54"/>
        <v>0</v>
      </c>
      <c r="D239" s="303"/>
      <c r="E239" s="303"/>
      <c r="F239" s="303"/>
      <c r="G239" s="301"/>
      <c r="H239" s="304"/>
      <c r="I239" s="301"/>
      <c r="J239" s="301"/>
      <c r="K239" s="304"/>
      <c r="L239" s="305"/>
      <c r="M239" s="305"/>
    </row>
    <row r="240" spans="1:13" s="315" customFormat="1" ht="15" customHeight="1">
      <c r="A240" s="332"/>
      <c r="B240" s="332" t="s">
        <v>86</v>
      </c>
      <c r="C240" s="333">
        <f>SUM(C234+C235+C236+C237+C238+C239)</f>
        <v>0</v>
      </c>
      <c r="D240" s="333">
        <f aca="true" t="shared" si="55" ref="D240:M240">SUM(D234+D235+D239)</f>
        <v>0</v>
      </c>
      <c r="E240" s="333">
        <f t="shared" si="55"/>
        <v>0</v>
      </c>
      <c r="F240" s="333">
        <f t="shared" si="55"/>
        <v>0</v>
      </c>
      <c r="G240" s="333">
        <f t="shared" si="55"/>
        <v>0</v>
      </c>
      <c r="H240" s="333">
        <f t="shared" si="55"/>
        <v>0</v>
      </c>
      <c r="I240" s="333">
        <f t="shared" si="55"/>
        <v>0</v>
      </c>
      <c r="J240" s="333">
        <f t="shared" si="55"/>
        <v>0</v>
      </c>
      <c r="K240" s="333">
        <f t="shared" si="55"/>
        <v>0</v>
      </c>
      <c r="L240" s="333">
        <f t="shared" si="55"/>
        <v>0</v>
      </c>
      <c r="M240" s="333">
        <f t="shared" si="55"/>
        <v>0</v>
      </c>
    </row>
    <row r="241" spans="1:13" s="379" customFormat="1" ht="15" customHeight="1">
      <c r="A241" s="377"/>
      <c r="B241" s="377"/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  <c r="M241" s="378"/>
    </row>
    <row r="242" spans="1:13" s="379" customFormat="1" ht="15" customHeight="1">
      <c r="A242" s="377"/>
      <c r="B242" s="377"/>
      <c r="C242" s="378"/>
      <c r="D242" s="378"/>
      <c r="E242" s="378"/>
      <c r="F242" s="378"/>
      <c r="G242" s="378"/>
      <c r="H242" s="378"/>
      <c r="I242" s="378"/>
      <c r="J242" s="378"/>
      <c r="K242" s="378"/>
      <c r="L242" s="378"/>
      <c r="M242" s="378"/>
    </row>
    <row r="243" spans="1:13" s="379" customFormat="1" ht="15" customHeight="1">
      <c r="A243" s="286" t="s">
        <v>74</v>
      </c>
      <c r="B243" s="314"/>
      <c r="C243" s="314"/>
      <c r="D243" s="288" t="s">
        <v>168</v>
      </c>
      <c r="E243" s="328"/>
      <c r="F243" s="314"/>
      <c r="G243" s="314"/>
      <c r="H243" s="329"/>
      <c r="I243" s="314"/>
      <c r="J243" s="314"/>
      <c r="K243" s="329"/>
      <c r="L243" s="314"/>
      <c r="M243" s="314"/>
    </row>
    <row r="244" spans="1:13" s="379" customFormat="1" ht="15" customHeight="1">
      <c r="A244" s="275" t="s">
        <v>30</v>
      </c>
      <c r="B244" s="276" t="s">
        <v>10</v>
      </c>
      <c r="C244" s="276" t="s">
        <v>154</v>
      </c>
      <c r="D244" s="276" t="s">
        <v>78</v>
      </c>
      <c r="E244" s="276" t="s">
        <v>31</v>
      </c>
      <c r="F244" s="276" t="s">
        <v>4</v>
      </c>
      <c r="G244" s="291" t="s">
        <v>5</v>
      </c>
      <c r="H244" s="292" t="s">
        <v>6</v>
      </c>
      <c r="I244" s="291" t="s">
        <v>9</v>
      </c>
      <c r="J244" s="293" t="s">
        <v>32</v>
      </c>
      <c r="K244" s="294" t="s">
        <v>7</v>
      </c>
      <c r="L244" s="276" t="s">
        <v>157</v>
      </c>
      <c r="M244" s="276" t="s">
        <v>158</v>
      </c>
    </row>
    <row r="245" spans="1:13" s="379" customFormat="1" ht="15" customHeight="1">
      <c r="A245" s="277" t="s">
        <v>33</v>
      </c>
      <c r="B245" s="278" t="s">
        <v>34</v>
      </c>
      <c r="C245" s="278" t="s">
        <v>35</v>
      </c>
      <c r="D245" s="278" t="s">
        <v>36</v>
      </c>
      <c r="E245" s="278" t="s">
        <v>76</v>
      </c>
      <c r="F245" s="278" t="s">
        <v>79</v>
      </c>
      <c r="G245" s="278" t="s">
        <v>37</v>
      </c>
      <c r="H245" s="279" t="s">
        <v>38</v>
      </c>
      <c r="I245" s="278" t="s">
        <v>39</v>
      </c>
      <c r="J245" s="278" t="s">
        <v>40</v>
      </c>
      <c r="K245" s="279" t="s">
        <v>41</v>
      </c>
      <c r="L245" s="278" t="s">
        <v>42</v>
      </c>
      <c r="M245" s="278" t="s">
        <v>80</v>
      </c>
    </row>
    <row r="246" spans="1:13" s="379" customFormat="1" ht="15" customHeight="1">
      <c r="A246" s="318">
        <v>42</v>
      </c>
      <c r="B246" s="319" t="s">
        <v>87</v>
      </c>
      <c r="C246" s="334">
        <f>SUM(C247+C248+C249)</f>
        <v>0</v>
      </c>
      <c r="D246" s="334">
        <f aca="true" t="shared" si="56" ref="D246:K246">SUM(D247+D248+D249)</f>
        <v>0</v>
      </c>
      <c r="E246" s="334">
        <f t="shared" si="56"/>
        <v>0</v>
      </c>
      <c r="F246" s="334">
        <f t="shared" si="56"/>
        <v>0</v>
      </c>
      <c r="G246" s="334">
        <f t="shared" si="56"/>
        <v>0</v>
      </c>
      <c r="H246" s="334">
        <f t="shared" si="56"/>
        <v>0</v>
      </c>
      <c r="I246" s="334">
        <f t="shared" si="56"/>
        <v>0</v>
      </c>
      <c r="J246" s="334">
        <f t="shared" si="56"/>
        <v>0</v>
      </c>
      <c r="K246" s="334">
        <f t="shared" si="56"/>
        <v>0</v>
      </c>
      <c r="L246" s="284"/>
      <c r="M246" s="284"/>
    </row>
    <row r="247" spans="1:13" s="379" customFormat="1" ht="15" customHeight="1">
      <c r="A247" s="318">
        <v>422</v>
      </c>
      <c r="B247" s="319"/>
      <c r="C247" s="334"/>
      <c r="D247" s="334"/>
      <c r="E247" s="334"/>
      <c r="F247" s="334"/>
      <c r="G247" s="334"/>
      <c r="H247" s="335"/>
      <c r="I247" s="334"/>
      <c r="J247" s="334"/>
      <c r="K247" s="334"/>
      <c r="L247" s="284"/>
      <c r="M247" s="284"/>
    </row>
    <row r="248" spans="1:13" s="379" customFormat="1" ht="15" customHeight="1">
      <c r="A248" s="318">
        <v>424</v>
      </c>
      <c r="B248" s="319"/>
      <c r="C248" s="334"/>
      <c r="D248" s="334"/>
      <c r="E248" s="334"/>
      <c r="F248" s="334"/>
      <c r="G248" s="334"/>
      <c r="H248" s="335"/>
      <c r="I248" s="334"/>
      <c r="J248" s="334"/>
      <c r="K248" s="334"/>
      <c r="L248" s="284"/>
      <c r="M248" s="284"/>
    </row>
    <row r="249" spans="1:13" s="379" customFormat="1" ht="15" customHeight="1">
      <c r="A249" s="318"/>
      <c r="B249" s="319"/>
      <c r="C249" s="334"/>
      <c r="D249" s="334"/>
      <c r="E249" s="334"/>
      <c r="F249" s="334"/>
      <c r="G249" s="334"/>
      <c r="H249" s="335"/>
      <c r="I249" s="334"/>
      <c r="J249" s="334"/>
      <c r="K249" s="334"/>
      <c r="L249" s="284"/>
      <c r="M249" s="284"/>
    </row>
    <row r="250" spans="1:13" s="379" customFormat="1" ht="15" customHeight="1">
      <c r="A250" s="338"/>
      <c r="B250" s="332" t="s">
        <v>86</v>
      </c>
      <c r="C250" s="339">
        <f aca="true" t="shared" si="57" ref="C250:M250">SUM(C246)</f>
        <v>0</v>
      </c>
      <c r="D250" s="339">
        <f t="shared" si="57"/>
        <v>0</v>
      </c>
      <c r="E250" s="339">
        <f t="shared" si="57"/>
        <v>0</v>
      </c>
      <c r="F250" s="339">
        <f t="shared" si="57"/>
        <v>0</v>
      </c>
      <c r="G250" s="339">
        <f t="shared" si="57"/>
        <v>0</v>
      </c>
      <c r="H250" s="340">
        <f t="shared" si="57"/>
        <v>0</v>
      </c>
      <c r="I250" s="339">
        <f t="shared" si="57"/>
        <v>0</v>
      </c>
      <c r="J250" s="339">
        <f t="shared" si="57"/>
        <v>0</v>
      </c>
      <c r="K250" s="339">
        <f t="shared" si="57"/>
        <v>0</v>
      </c>
      <c r="L250" s="339">
        <f t="shared" si="57"/>
        <v>0</v>
      </c>
      <c r="M250" s="339">
        <f t="shared" si="57"/>
        <v>0</v>
      </c>
    </row>
    <row r="251" spans="1:13" s="379" customFormat="1" ht="15" customHeight="1">
      <c r="A251" s="377"/>
      <c r="B251" s="377"/>
      <c r="C251" s="378"/>
      <c r="D251" s="378"/>
      <c r="E251" s="378"/>
      <c r="F251" s="378"/>
      <c r="G251" s="378"/>
      <c r="H251" s="378"/>
      <c r="I251" s="378"/>
      <c r="J251" s="378"/>
      <c r="K251" s="378"/>
      <c r="L251" s="378"/>
      <c r="M251" s="378"/>
    </row>
    <row r="252" spans="1:13" s="379" customFormat="1" ht="15" customHeight="1">
      <c r="A252" s="377"/>
      <c r="B252" s="377"/>
      <c r="C252" s="378"/>
      <c r="D252" s="378"/>
      <c r="E252" s="378"/>
      <c r="F252" s="378"/>
      <c r="G252" s="378"/>
      <c r="H252" s="378"/>
      <c r="I252" s="378"/>
      <c r="J252" s="378"/>
      <c r="K252" s="378"/>
      <c r="L252" s="378"/>
      <c r="M252" s="378"/>
    </row>
    <row r="253" spans="1:13" s="379" customFormat="1" ht="15" customHeight="1">
      <c r="A253" s="377"/>
      <c r="B253" s="377"/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378"/>
    </row>
    <row r="254" spans="1:13" s="315" customFormat="1" ht="21.75" customHeight="1">
      <c r="A254" s="286" t="s">
        <v>74</v>
      </c>
      <c r="B254" s="314"/>
      <c r="C254" s="288" t="s">
        <v>107</v>
      </c>
      <c r="E254" s="328"/>
      <c r="F254" s="314"/>
      <c r="G254" s="314"/>
      <c r="H254" s="329"/>
      <c r="I254" s="314"/>
      <c r="J254" s="314"/>
      <c r="K254" s="329"/>
      <c r="L254" s="314"/>
      <c r="M254" s="314"/>
    </row>
    <row r="255" spans="1:13" s="315" customFormat="1" ht="25.5" customHeight="1">
      <c r="A255" s="275" t="s">
        <v>30</v>
      </c>
      <c r="B255" s="276" t="s">
        <v>10</v>
      </c>
      <c r="C255" s="276" t="s">
        <v>154</v>
      </c>
      <c r="D255" s="276" t="s">
        <v>78</v>
      </c>
      <c r="E255" s="276" t="s">
        <v>31</v>
      </c>
      <c r="F255" s="276" t="s">
        <v>4</v>
      </c>
      <c r="G255" s="291" t="s">
        <v>5</v>
      </c>
      <c r="H255" s="292" t="s">
        <v>6</v>
      </c>
      <c r="I255" s="291" t="s">
        <v>9</v>
      </c>
      <c r="J255" s="293" t="s">
        <v>32</v>
      </c>
      <c r="K255" s="294" t="s">
        <v>7</v>
      </c>
      <c r="L255" s="276" t="s">
        <v>157</v>
      </c>
      <c r="M255" s="276" t="s">
        <v>158</v>
      </c>
    </row>
    <row r="256" spans="1:13" s="315" customFormat="1" ht="12.75">
      <c r="A256" s="277" t="s">
        <v>33</v>
      </c>
      <c r="B256" s="278" t="s">
        <v>34</v>
      </c>
      <c r="C256" s="278" t="s">
        <v>35</v>
      </c>
      <c r="D256" s="278" t="s">
        <v>36</v>
      </c>
      <c r="E256" s="278" t="s">
        <v>76</v>
      </c>
      <c r="F256" s="278" t="s">
        <v>79</v>
      </c>
      <c r="G256" s="278" t="s">
        <v>37</v>
      </c>
      <c r="H256" s="279" t="s">
        <v>38</v>
      </c>
      <c r="I256" s="278" t="s">
        <v>39</v>
      </c>
      <c r="J256" s="278" t="s">
        <v>40</v>
      </c>
      <c r="K256" s="279" t="s">
        <v>41</v>
      </c>
      <c r="L256" s="278" t="s">
        <v>42</v>
      </c>
      <c r="M256" s="278" t="s">
        <v>80</v>
      </c>
    </row>
    <row r="257" spans="1:13" s="315" customFormat="1" ht="22.5">
      <c r="A257" s="318">
        <v>42</v>
      </c>
      <c r="B257" s="319" t="s">
        <v>87</v>
      </c>
      <c r="C257" s="334">
        <v>2400</v>
      </c>
      <c r="D257" s="334">
        <v>2400</v>
      </c>
      <c r="E257" s="334">
        <f aca="true" t="shared" si="58" ref="E257:K257">SUM(E258)</f>
        <v>0</v>
      </c>
      <c r="F257" s="334">
        <f t="shared" si="58"/>
        <v>0</v>
      </c>
      <c r="G257" s="334">
        <f t="shared" si="58"/>
        <v>0</v>
      </c>
      <c r="H257" s="335">
        <f t="shared" si="58"/>
        <v>0</v>
      </c>
      <c r="I257" s="334">
        <f t="shared" si="58"/>
        <v>0</v>
      </c>
      <c r="J257" s="334">
        <f t="shared" si="58"/>
        <v>0</v>
      </c>
      <c r="K257" s="334">
        <f t="shared" si="58"/>
        <v>0</v>
      </c>
      <c r="L257" s="284">
        <v>2400</v>
      </c>
      <c r="M257" s="284">
        <v>2400</v>
      </c>
    </row>
    <row r="258" spans="1:13" s="337" customFormat="1" ht="17.25" customHeight="1">
      <c r="A258" s="318">
        <v>424</v>
      </c>
      <c r="B258" s="319" t="s">
        <v>91</v>
      </c>
      <c r="C258" s="334">
        <v>2400</v>
      </c>
      <c r="D258" s="320">
        <v>2400</v>
      </c>
      <c r="E258" s="320"/>
      <c r="F258" s="320"/>
      <c r="G258" s="320"/>
      <c r="H258" s="336"/>
      <c r="I258" s="320"/>
      <c r="J258" s="320"/>
      <c r="K258" s="321"/>
      <c r="L258" s="322"/>
      <c r="M258" s="322"/>
    </row>
    <row r="259" spans="1:13" s="337" customFormat="1" ht="21.75" customHeight="1">
      <c r="A259" s="338"/>
      <c r="B259" s="332" t="s">
        <v>86</v>
      </c>
      <c r="C259" s="339">
        <f>SUM(C257)</f>
        <v>2400</v>
      </c>
      <c r="D259" s="339">
        <f aca="true" t="shared" si="59" ref="D259:M259">SUM(D257)</f>
        <v>2400</v>
      </c>
      <c r="E259" s="339">
        <f t="shared" si="59"/>
        <v>0</v>
      </c>
      <c r="F259" s="339">
        <f t="shared" si="59"/>
        <v>0</v>
      </c>
      <c r="G259" s="339">
        <f t="shared" si="59"/>
        <v>0</v>
      </c>
      <c r="H259" s="340">
        <f t="shared" si="59"/>
        <v>0</v>
      </c>
      <c r="I259" s="339">
        <f t="shared" si="59"/>
        <v>0</v>
      </c>
      <c r="J259" s="339">
        <f t="shared" si="59"/>
        <v>0</v>
      </c>
      <c r="K259" s="339">
        <f t="shared" si="59"/>
        <v>0</v>
      </c>
      <c r="L259" s="339">
        <f t="shared" si="59"/>
        <v>2400</v>
      </c>
      <c r="M259" s="339">
        <f t="shared" si="59"/>
        <v>2400</v>
      </c>
    </row>
    <row r="260" spans="1:13" s="337" customFormat="1" ht="23.25" customHeight="1">
      <c r="A260" s="286"/>
      <c r="B260" s="314"/>
      <c r="C260" s="314"/>
      <c r="D260" s="314"/>
      <c r="E260" s="341"/>
      <c r="F260" s="314"/>
      <c r="G260" s="314"/>
      <c r="H260" s="329"/>
      <c r="I260" s="314"/>
      <c r="J260" s="314"/>
      <c r="K260" s="329"/>
      <c r="L260" s="314"/>
      <c r="M260" s="314"/>
    </row>
    <row r="261" spans="1:13" s="132" customFormat="1" ht="23.25" customHeight="1">
      <c r="A261" s="286" t="s">
        <v>74</v>
      </c>
      <c r="B261" s="314"/>
      <c r="C261" s="288" t="s">
        <v>174</v>
      </c>
      <c r="E261" s="328"/>
      <c r="F261" s="314"/>
      <c r="G261" s="314"/>
      <c r="H261" s="329"/>
      <c r="I261" s="314"/>
      <c r="J261" s="314"/>
      <c r="K261" s="329"/>
      <c r="L261" s="314"/>
      <c r="M261" s="314"/>
    </row>
    <row r="262" spans="1:13" s="132" customFormat="1" ht="12" customHeight="1">
      <c r="A262" s="286"/>
      <c r="B262" s="314"/>
      <c r="C262" s="288" t="s">
        <v>175</v>
      </c>
      <c r="E262" s="328"/>
      <c r="F262" s="314"/>
      <c r="G262" s="314"/>
      <c r="H262" s="329"/>
      <c r="I262" s="314"/>
      <c r="J262" s="314"/>
      <c r="K262" s="329"/>
      <c r="L262" s="314"/>
      <c r="M262" s="314"/>
    </row>
    <row r="263" spans="1:13" s="132" customFormat="1" ht="44.25" customHeight="1">
      <c r="A263" s="275" t="s">
        <v>30</v>
      </c>
      <c r="B263" s="276" t="s">
        <v>10</v>
      </c>
      <c r="C263" s="276" t="s">
        <v>154</v>
      </c>
      <c r="D263" s="382"/>
      <c r="E263" s="382"/>
      <c r="F263" s="276" t="s">
        <v>162</v>
      </c>
      <c r="G263" s="389"/>
      <c r="H263" s="390"/>
      <c r="I263" s="389"/>
      <c r="J263" s="391"/>
      <c r="K263" s="392"/>
      <c r="L263" s="276" t="s">
        <v>157</v>
      </c>
      <c r="M263" s="276" t="s">
        <v>158</v>
      </c>
    </row>
    <row r="264" spans="1:13" s="132" customFormat="1" ht="14.25" customHeight="1">
      <c r="A264" s="277" t="s">
        <v>33</v>
      </c>
      <c r="B264" s="278" t="s">
        <v>34</v>
      </c>
      <c r="C264" s="278" t="s">
        <v>35</v>
      </c>
      <c r="D264" s="383"/>
      <c r="E264" s="383"/>
      <c r="F264" s="278" t="s">
        <v>79</v>
      </c>
      <c r="G264" s="383"/>
      <c r="H264" s="393"/>
      <c r="I264" s="383"/>
      <c r="J264" s="383"/>
      <c r="K264" s="393"/>
      <c r="L264" s="278" t="s">
        <v>42</v>
      </c>
      <c r="M264" s="278" t="s">
        <v>80</v>
      </c>
    </row>
    <row r="265" spans="1:13" s="132" customFormat="1" ht="15.75" customHeight="1">
      <c r="A265" s="295">
        <v>31</v>
      </c>
      <c r="B265" s="296" t="s">
        <v>21</v>
      </c>
      <c r="C265" s="297">
        <f>SUM(C266+C267+C268)</f>
        <v>0</v>
      </c>
      <c r="D265" s="384"/>
      <c r="E265" s="384"/>
      <c r="F265" s="297">
        <f>SUM(F266+F267+F268)</f>
        <v>0</v>
      </c>
      <c r="G265" s="384"/>
      <c r="H265" s="394"/>
      <c r="I265" s="384"/>
      <c r="J265" s="384"/>
      <c r="K265" s="384"/>
      <c r="L265" s="299"/>
      <c r="M265" s="299"/>
    </row>
    <row r="266" spans="1:13" s="315" customFormat="1" ht="14.25" customHeight="1">
      <c r="A266" s="300">
        <v>311</v>
      </c>
      <c r="B266" s="301" t="s">
        <v>75</v>
      </c>
      <c r="C266" s="302">
        <f>SUM(D266+E266+F266+G266+H266+I266+J266+K266)</f>
        <v>0</v>
      </c>
      <c r="D266" s="385"/>
      <c r="E266" s="385"/>
      <c r="F266" s="303"/>
      <c r="G266" s="395"/>
      <c r="H266" s="396"/>
      <c r="I266" s="395"/>
      <c r="J266" s="395"/>
      <c r="K266" s="396"/>
      <c r="L266" s="305"/>
      <c r="M266" s="306"/>
    </row>
    <row r="267" spans="1:13" s="315" customFormat="1" ht="12.75">
      <c r="A267" s="300">
        <v>312</v>
      </c>
      <c r="B267" s="301" t="s">
        <v>11</v>
      </c>
      <c r="C267" s="302">
        <f aca="true" t="shared" si="60" ref="C267:C276">SUM(D267+E267+F267+G267+H267+I267+J267+K267)</f>
        <v>0</v>
      </c>
      <c r="D267" s="385"/>
      <c r="E267" s="385"/>
      <c r="F267" s="303"/>
      <c r="G267" s="395"/>
      <c r="H267" s="396"/>
      <c r="I267" s="395"/>
      <c r="J267" s="395"/>
      <c r="K267" s="396"/>
      <c r="L267" s="305"/>
      <c r="M267" s="306"/>
    </row>
    <row r="268" spans="1:13" s="315" customFormat="1" ht="12.75">
      <c r="A268" s="300">
        <v>313</v>
      </c>
      <c r="B268" s="301" t="s">
        <v>131</v>
      </c>
      <c r="C268" s="302">
        <f t="shared" si="60"/>
        <v>0</v>
      </c>
      <c r="D268" s="385"/>
      <c r="E268" s="385"/>
      <c r="F268" s="303"/>
      <c r="G268" s="395"/>
      <c r="H268" s="396"/>
      <c r="I268" s="395"/>
      <c r="J268" s="395"/>
      <c r="K268" s="396"/>
      <c r="L268" s="305"/>
      <c r="M268" s="306"/>
    </row>
    <row r="269" spans="1:13" s="316" customFormat="1" ht="17.25" customHeight="1">
      <c r="A269" s="307">
        <v>32</v>
      </c>
      <c r="B269" s="308" t="s">
        <v>12</v>
      </c>
      <c r="C269" s="309">
        <f>SUM(C270+C271+C272+C273+C274)</f>
        <v>0</v>
      </c>
      <c r="D269" s="386"/>
      <c r="E269" s="386"/>
      <c r="F269" s="309">
        <f>SUM(F270+F271+F272+F273+F274)</f>
        <v>0</v>
      </c>
      <c r="G269" s="386"/>
      <c r="H269" s="397"/>
      <c r="I269" s="386"/>
      <c r="J269" s="386"/>
      <c r="K269" s="386"/>
      <c r="L269" s="311"/>
      <c r="M269" s="312"/>
    </row>
    <row r="270" spans="1:13" s="316" customFormat="1" ht="14.25" customHeight="1">
      <c r="A270" s="300">
        <v>321</v>
      </c>
      <c r="B270" s="301" t="s">
        <v>23</v>
      </c>
      <c r="C270" s="302">
        <f t="shared" si="60"/>
        <v>0</v>
      </c>
      <c r="D270" s="385"/>
      <c r="E270" s="385"/>
      <c r="F270" s="303"/>
      <c r="G270" s="395"/>
      <c r="H270" s="396"/>
      <c r="I270" s="395"/>
      <c r="J270" s="395"/>
      <c r="K270" s="396"/>
      <c r="L270" s="305"/>
      <c r="M270" s="306"/>
    </row>
    <row r="271" spans="1:13" s="315" customFormat="1" ht="15" customHeight="1">
      <c r="A271" s="300">
        <v>322</v>
      </c>
      <c r="B271" s="301" t="s">
        <v>24</v>
      </c>
      <c r="C271" s="302">
        <f t="shared" si="60"/>
        <v>0</v>
      </c>
      <c r="D271" s="385"/>
      <c r="E271" s="385"/>
      <c r="F271" s="303"/>
      <c r="G271" s="395"/>
      <c r="H271" s="396"/>
      <c r="I271" s="395"/>
      <c r="J271" s="395"/>
      <c r="K271" s="396"/>
      <c r="L271" s="305"/>
      <c r="M271" s="306"/>
    </row>
    <row r="272" spans="1:13" s="315" customFormat="1" ht="12.75">
      <c r="A272" s="300">
        <v>323</v>
      </c>
      <c r="B272" s="301" t="s">
        <v>25</v>
      </c>
      <c r="C272" s="302">
        <f t="shared" si="60"/>
        <v>0</v>
      </c>
      <c r="D272" s="385"/>
      <c r="E272" s="385"/>
      <c r="F272" s="303"/>
      <c r="G272" s="395"/>
      <c r="H272" s="396"/>
      <c r="I272" s="395"/>
      <c r="J272" s="395"/>
      <c r="K272" s="396"/>
      <c r="L272" s="305"/>
      <c r="M272" s="306"/>
    </row>
    <row r="273" spans="1:13" s="315" customFormat="1" ht="22.5">
      <c r="A273" s="300">
        <v>324</v>
      </c>
      <c r="B273" s="301" t="s">
        <v>132</v>
      </c>
      <c r="C273" s="302">
        <f t="shared" si="60"/>
        <v>0</v>
      </c>
      <c r="D273" s="385"/>
      <c r="E273" s="385"/>
      <c r="F273" s="303"/>
      <c r="G273" s="395"/>
      <c r="H273" s="396"/>
      <c r="I273" s="395"/>
      <c r="J273" s="395"/>
      <c r="K273" s="396"/>
      <c r="L273" s="305"/>
      <c r="M273" s="306"/>
    </row>
    <row r="274" spans="1:13" s="315" customFormat="1" ht="22.5">
      <c r="A274" s="300">
        <v>329</v>
      </c>
      <c r="B274" s="301" t="s">
        <v>26</v>
      </c>
      <c r="C274" s="302">
        <f t="shared" si="60"/>
        <v>0</v>
      </c>
      <c r="D274" s="385"/>
      <c r="E274" s="385"/>
      <c r="F274" s="303"/>
      <c r="G274" s="395"/>
      <c r="H274" s="396"/>
      <c r="I274" s="395"/>
      <c r="J274" s="395"/>
      <c r="K274" s="396"/>
      <c r="L274" s="305"/>
      <c r="M274" s="306"/>
    </row>
    <row r="275" spans="1:13" s="315" customFormat="1" ht="12.75">
      <c r="A275" s="307">
        <v>34</v>
      </c>
      <c r="B275" s="308" t="s">
        <v>18</v>
      </c>
      <c r="C275" s="309">
        <f>SUM(C276)</f>
        <v>0</v>
      </c>
      <c r="D275" s="386"/>
      <c r="E275" s="386"/>
      <c r="F275" s="309">
        <f>SUM(F276)</f>
        <v>0</v>
      </c>
      <c r="G275" s="386"/>
      <c r="H275" s="386"/>
      <c r="I275" s="386"/>
      <c r="J275" s="386"/>
      <c r="K275" s="386"/>
      <c r="L275" s="311"/>
      <c r="M275" s="312"/>
    </row>
    <row r="276" spans="1:13" s="317" customFormat="1" ht="12.75">
      <c r="A276" s="300">
        <v>343</v>
      </c>
      <c r="B276" s="301" t="s">
        <v>133</v>
      </c>
      <c r="C276" s="302">
        <f t="shared" si="60"/>
        <v>0</v>
      </c>
      <c r="D276" s="385"/>
      <c r="E276" s="385"/>
      <c r="F276" s="303"/>
      <c r="G276" s="395"/>
      <c r="H276" s="396"/>
      <c r="I276" s="395"/>
      <c r="J276" s="395"/>
      <c r="K276" s="396"/>
      <c r="L276" s="305"/>
      <c r="M276" s="306"/>
    </row>
    <row r="277" spans="1:13" s="317" customFormat="1" ht="22.5">
      <c r="A277" s="307">
        <v>42</v>
      </c>
      <c r="B277" s="308" t="s">
        <v>27</v>
      </c>
      <c r="C277" s="309">
        <f>SUM(C278+C321+C280+C281)</f>
        <v>0</v>
      </c>
      <c r="D277" s="386"/>
      <c r="E277" s="386"/>
      <c r="F277" s="309">
        <f>SUM(F278+F321+F280+F281)</f>
        <v>0</v>
      </c>
      <c r="G277" s="386"/>
      <c r="H277" s="386"/>
      <c r="I277" s="386"/>
      <c r="J277" s="386"/>
      <c r="K277" s="386"/>
      <c r="L277" s="311"/>
      <c r="M277" s="312"/>
    </row>
    <row r="278" spans="1:13" s="317" customFormat="1" ht="12.75">
      <c r="A278" s="300">
        <v>422</v>
      </c>
      <c r="B278" s="301" t="s">
        <v>134</v>
      </c>
      <c r="C278" s="302">
        <f>SUM(D278+E278+F278+G278+H278+I278+J278+K278)</f>
        <v>0</v>
      </c>
      <c r="D278" s="385"/>
      <c r="E278" s="385"/>
      <c r="F278" s="303"/>
      <c r="G278" s="395"/>
      <c r="H278" s="396"/>
      <c r="I278" s="395"/>
      <c r="J278" s="395"/>
      <c r="K278" s="396"/>
      <c r="L278" s="305"/>
      <c r="M278" s="306"/>
    </row>
    <row r="279" spans="1:13" s="317" customFormat="1" ht="22.5">
      <c r="A279" s="318">
        <v>424</v>
      </c>
      <c r="B279" s="319" t="s">
        <v>91</v>
      </c>
      <c r="C279" s="302">
        <f>SUM(D279+E279+F279+G279+H279+I279+J279+K279)</f>
        <v>0</v>
      </c>
      <c r="D279" s="387"/>
      <c r="E279" s="387"/>
      <c r="F279" s="320"/>
      <c r="G279" s="387"/>
      <c r="H279" s="398"/>
      <c r="I279" s="387"/>
      <c r="J279" s="387"/>
      <c r="K279" s="398"/>
      <c r="L279" s="322"/>
      <c r="M279" s="322"/>
    </row>
    <row r="280" spans="1:13" s="317" customFormat="1" ht="12.75">
      <c r="A280" s="323" t="s">
        <v>111</v>
      </c>
      <c r="B280" s="324"/>
      <c r="C280" s="302">
        <f>SUM(D280+E280+F280+G280+H280+I280+J280+K280)</f>
        <v>0</v>
      </c>
      <c r="D280" s="387"/>
      <c r="E280" s="387"/>
      <c r="F280" s="320"/>
      <c r="G280" s="387"/>
      <c r="H280" s="398"/>
      <c r="I280" s="387"/>
      <c r="J280" s="387"/>
      <c r="K280" s="398"/>
      <c r="L280" s="322"/>
      <c r="M280" s="322"/>
    </row>
    <row r="281" spans="1:13" s="315" customFormat="1" ht="12.75">
      <c r="A281" s="323"/>
      <c r="B281" s="324"/>
      <c r="C281" s="302">
        <f>SUM(D281+E281+F281+G281+H281+I281+J281+K281)</f>
        <v>0</v>
      </c>
      <c r="D281" s="387"/>
      <c r="E281" s="387"/>
      <c r="F281" s="320"/>
      <c r="G281" s="387"/>
      <c r="H281" s="398"/>
      <c r="I281" s="387"/>
      <c r="J281" s="387"/>
      <c r="K281" s="398"/>
      <c r="L281" s="322"/>
      <c r="M281" s="322"/>
    </row>
    <row r="282" spans="1:13" s="315" customFormat="1" ht="30.75" customHeight="1">
      <c r="A282" s="325"/>
      <c r="B282" s="326" t="s">
        <v>86</v>
      </c>
      <c r="C282" s="327">
        <f>SUM(C265+C269+C275+C277)</f>
        <v>0</v>
      </c>
      <c r="D282" s="388"/>
      <c r="E282" s="388"/>
      <c r="F282" s="327">
        <f>SUM(F265+F269+F275+F277)</f>
        <v>0</v>
      </c>
      <c r="G282" s="388"/>
      <c r="H282" s="388"/>
      <c r="I282" s="388"/>
      <c r="J282" s="388"/>
      <c r="K282" s="388"/>
      <c r="L282" s="327">
        <f>SUM(L265+L269+L275+L277)</f>
        <v>0</v>
      </c>
      <c r="M282" s="327">
        <f>SUM(M265+M269+M275+M277)</f>
        <v>0</v>
      </c>
    </row>
    <row r="283" spans="1:13" ht="12.75">
      <c r="A283" s="281"/>
      <c r="B283" s="281"/>
      <c r="C283" s="281"/>
      <c r="D283" s="281"/>
      <c r="E283" s="281"/>
      <c r="F283" s="281"/>
      <c r="G283" s="281"/>
      <c r="H283" s="283"/>
      <c r="I283" s="281"/>
      <c r="J283" s="281"/>
      <c r="K283" s="283"/>
      <c r="L283" s="281"/>
      <c r="M283" s="281"/>
    </row>
    <row r="284" spans="1:13" ht="24.75" customHeight="1">
      <c r="A284" s="399" t="s">
        <v>144</v>
      </c>
      <c r="B284" s="400"/>
      <c r="C284" s="400"/>
      <c r="D284" s="281"/>
      <c r="E284" s="281"/>
      <c r="F284" s="281"/>
      <c r="G284" s="281"/>
      <c r="H284" s="283"/>
      <c r="I284" s="281"/>
      <c r="J284" s="281"/>
      <c r="K284" s="283"/>
      <c r="L284" s="281"/>
      <c r="M284" s="281"/>
    </row>
    <row r="285" spans="1:13" ht="24" customHeight="1">
      <c r="A285" s="286" t="s">
        <v>171</v>
      </c>
      <c r="B285" s="314"/>
      <c r="C285" s="314"/>
      <c r="D285" s="288"/>
      <c r="E285" s="328"/>
      <c r="F285" s="314"/>
      <c r="G285" s="314"/>
      <c r="H285" s="329"/>
      <c r="I285" s="314"/>
      <c r="J285" s="314"/>
      <c r="K285" s="329"/>
      <c r="L285" s="314"/>
      <c r="M285" s="314"/>
    </row>
    <row r="286" spans="1:13" ht="25.5" customHeight="1">
      <c r="A286" s="275" t="s">
        <v>30</v>
      </c>
      <c r="B286" s="276" t="s">
        <v>10</v>
      </c>
      <c r="C286" s="276" t="s">
        <v>115</v>
      </c>
      <c r="D286" s="276" t="s">
        <v>78</v>
      </c>
      <c r="E286" s="276" t="s">
        <v>31</v>
      </c>
      <c r="F286" s="276" t="s">
        <v>4</v>
      </c>
      <c r="G286" s="291" t="s">
        <v>5</v>
      </c>
      <c r="H286" s="292" t="s">
        <v>6</v>
      </c>
      <c r="I286" s="291" t="s">
        <v>9</v>
      </c>
      <c r="J286" s="293" t="s">
        <v>32</v>
      </c>
      <c r="K286" s="294" t="s">
        <v>7</v>
      </c>
      <c r="L286" s="276" t="s">
        <v>157</v>
      </c>
      <c r="M286" s="276" t="s">
        <v>158</v>
      </c>
    </row>
    <row r="287" spans="1:13" ht="24" customHeight="1">
      <c r="A287" s="277" t="s">
        <v>33</v>
      </c>
      <c r="B287" s="278" t="s">
        <v>34</v>
      </c>
      <c r="C287" s="278" t="s">
        <v>35</v>
      </c>
      <c r="D287" s="278" t="s">
        <v>36</v>
      </c>
      <c r="E287" s="278" t="s">
        <v>76</v>
      </c>
      <c r="F287" s="278" t="s">
        <v>79</v>
      </c>
      <c r="G287" s="278" t="s">
        <v>37</v>
      </c>
      <c r="H287" s="279" t="s">
        <v>38</v>
      </c>
      <c r="I287" s="278" t="s">
        <v>39</v>
      </c>
      <c r="J287" s="278" t="s">
        <v>40</v>
      </c>
      <c r="K287" s="279" t="s">
        <v>41</v>
      </c>
      <c r="L287" s="278" t="s">
        <v>42</v>
      </c>
      <c r="M287" s="278" t="s">
        <v>80</v>
      </c>
    </row>
    <row r="288" spans="1:13" ht="12.75" customHeight="1">
      <c r="A288" s="295">
        <v>31</v>
      </c>
      <c r="B288" s="296" t="s">
        <v>21</v>
      </c>
      <c r="C288" s="297">
        <f aca="true" t="shared" si="61" ref="C288:K288">SUM(C289+C290+C291)</f>
        <v>0</v>
      </c>
      <c r="D288" s="297">
        <f t="shared" si="61"/>
        <v>0</v>
      </c>
      <c r="E288" s="297">
        <f t="shared" si="61"/>
        <v>0</v>
      </c>
      <c r="F288" s="297">
        <f t="shared" si="61"/>
        <v>0</v>
      </c>
      <c r="G288" s="297">
        <f t="shared" si="61"/>
        <v>0</v>
      </c>
      <c r="H288" s="298">
        <f t="shared" si="61"/>
        <v>0</v>
      </c>
      <c r="I288" s="297">
        <f t="shared" si="61"/>
        <v>0</v>
      </c>
      <c r="J288" s="297">
        <f t="shared" si="61"/>
        <v>0</v>
      </c>
      <c r="K288" s="297">
        <f t="shared" si="61"/>
        <v>0</v>
      </c>
      <c r="L288" s="299"/>
      <c r="M288" s="299"/>
    </row>
    <row r="289" spans="1:13" ht="12.75" customHeight="1">
      <c r="A289" s="300">
        <v>311</v>
      </c>
      <c r="B289" s="301" t="s">
        <v>75</v>
      </c>
      <c r="C289" s="302">
        <f>SUM(D289+E289+F289+G289+H289+I289+J289+K289)</f>
        <v>0</v>
      </c>
      <c r="D289" s="303"/>
      <c r="E289" s="303"/>
      <c r="F289" s="303"/>
      <c r="G289" s="301"/>
      <c r="H289" s="304"/>
      <c r="I289" s="301"/>
      <c r="J289" s="301"/>
      <c r="K289" s="304"/>
      <c r="L289" s="305"/>
      <c r="M289" s="306"/>
    </row>
    <row r="290" spans="1:13" ht="12.75" customHeight="1">
      <c r="A290" s="300">
        <v>312</v>
      </c>
      <c r="B290" s="301" t="s">
        <v>11</v>
      </c>
      <c r="C290" s="302">
        <f>SUM(D290+E290+F290+G290+H290+I290+J290+K290)</f>
        <v>0</v>
      </c>
      <c r="D290" s="303"/>
      <c r="E290" s="303"/>
      <c r="F290" s="303"/>
      <c r="G290" s="301"/>
      <c r="H290" s="304"/>
      <c r="I290" s="301"/>
      <c r="J290" s="301"/>
      <c r="K290" s="304"/>
      <c r="L290" s="305"/>
      <c r="M290" s="306"/>
    </row>
    <row r="291" spans="1:13" ht="12.75" customHeight="1">
      <c r="A291" s="300">
        <v>313</v>
      </c>
      <c r="B291" s="301" t="s">
        <v>131</v>
      </c>
      <c r="C291" s="302">
        <f>SUM(D291+E291+F291+G291+H291+I291+J291+K291)</f>
        <v>0</v>
      </c>
      <c r="D291" s="303"/>
      <c r="E291" s="303"/>
      <c r="F291" s="303"/>
      <c r="G291" s="301"/>
      <c r="H291" s="304"/>
      <c r="I291" s="301"/>
      <c r="J291" s="301"/>
      <c r="K291" s="304"/>
      <c r="L291" s="305"/>
      <c r="M291" s="306"/>
    </row>
    <row r="292" spans="1:13" ht="12.75" customHeight="1">
      <c r="A292" s="307">
        <v>32</v>
      </c>
      <c r="B292" s="308" t="s">
        <v>12</v>
      </c>
      <c r="C292" s="309">
        <f aca="true" t="shared" si="62" ref="C292:K292">SUM(C293+C294+C295+C296+C297)</f>
        <v>0</v>
      </c>
      <c r="D292" s="309">
        <f t="shared" si="62"/>
        <v>0</v>
      </c>
      <c r="E292" s="309">
        <f t="shared" si="62"/>
        <v>0</v>
      </c>
      <c r="F292" s="309">
        <f t="shared" si="62"/>
        <v>0</v>
      </c>
      <c r="G292" s="309">
        <f t="shared" si="62"/>
        <v>0</v>
      </c>
      <c r="H292" s="310">
        <f t="shared" si="62"/>
        <v>0</v>
      </c>
      <c r="I292" s="309">
        <f t="shared" si="62"/>
        <v>0</v>
      </c>
      <c r="J292" s="309">
        <f t="shared" si="62"/>
        <v>0</v>
      </c>
      <c r="K292" s="309">
        <f t="shared" si="62"/>
        <v>0</v>
      </c>
      <c r="L292" s="311"/>
      <c r="M292" s="312"/>
    </row>
    <row r="293" spans="1:13" ht="12.75" customHeight="1">
      <c r="A293" s="300">
        <v>321</v>
      </c>
      <c r="B293" s="301" t="s">
        <v>23</v>
      </c>
      <c r="C293" s="302">
        <f>SUM(D293+E293+F293+G293+H293+I293+J293+K293)</f>
        <v>0</v>
      </c>
      <c r="D293" s="303"/>
      <c r="E293" s="303"/>
      <c r="F293" s="303"/>
      <c r="G293" s="301"/>
      <c r="H293" s="304"/>
      <c r="I293" s="301"/>
      <c r="J293" s="301"/>
      <c r="K293" s="304"/>
      <c r="L293" s="305"/>
      <c r="M293" s="306"/>
    </row>
    <row r="294" spans="1:13" ht="12.75" customHeight="1">
      <c r="A294" s="300">
        <v>322</v>
      </c>
      <c r="B294" s="301" t="s">
        <v>24</v>
      </c>
      <c r="C294" s="302">
        <f>SUM(D294+E294+F294+G294+H294+I294+J294+K294)</f>
        <v>0</v>
      </c>
      <c r="D294" s="303"/>
      <c r="E294" s="303"/>
      <c r="F294" s="303"/>
      <c r="G294" s="301"/>
      <c r="H294" s="304"/>
      <c r="I294" s="301"/>
      <c r="J294" s="301"/>
      <c r="K294" s="304"/>
      <c r="L294" s="305"/>
      <c r="M294" s="306"/>
    </row>
    <row r="295" spans="1:13" ht="12.75" customHeight="1">
      <c r="A295" s="300">
        <v>323</v>
      </c>
      <c r="B295" s="301" t="s">
        <v>25</v>
      </c>
      <c r="C295" s="302">
        <f>SUM(D295+E295+F295+G295+H295+I295+J295+K295)</f>
        <v>0</v>
      </c>
      <c r="D295" s="303"/>
      <c r="E295" s="303"/>
      <c r="F295" s="303"/>
      <c r="G295" s="301"/>
      <c r="H295" s="304"/>
      <c r="I295" s="301"/>
      <c r="J295" s="301"/>
      <c r="K295" s="304"/>
      <c r="L295" s="305"/>
      <c r="M295" s="306"/>
    </row>
    <row r="296" spans="1:13" ht="12.75" customHeight="1">
      <c r="A296" s="300">
        <v>324</v>
      </c>
      <c r="B296" s="301" t="s">
        <v>132</v>
      </c>
      <c r="C296" s="302">
        <f>SUM(D296+E296+F296+G296+H296+I296+J296+K296)</f>
        <v>0</v>
      </c>
      <c r="D296" s="303"/>
      <c r="E296" s="303"/>
      <c r="F296" s="303"/>
      <c r="G296" s="301"/>
      <c r="H296" s="304"/>
      <c r="I296" s="301"/>
      <c r="J296" s="301"/>
      <c r="K296" s="304"/>
      <c r="L296" s="305"/>
      <c r="M296" s="306"/>
    </row>
    <row r="297" spans="1:13" ht="12.75" customHeight="1">
      <c r="A297" s="300">
        <v>329</v>
      </c>
      <c r="B297" s="301" t="s">
        <v>26</v>
      </c>
      <c r="C297" s="302">
        <f>SUM(D297+E297+F297+G297+H297+I297+J297+K297)</f>
        <v>0</v>
      </c>
      <c r="D297" s="303"/>
      <c r="E297" s="303"/>
      <c r="F297" s="303"/>
      <c r="G297" s="301"/>
      <c r="H297" s="304"/>
      <c r="I297" s="301"/>
      <c r="J297" s="301"/>
      <c r="K297" s="304"/>
      <c r="L297" s="305"/>
      <c r="M297" s="306"/>
    </row>
    <row r="298" spans="1:13" ht="12.75" customHeight="1">
      <c r="A298" s="307">
        <v>34</v>
      </c>
      <c r="B298" s="308" t="s">
        <v>18</v>
      </c>
      <c r="C298" s="309">
        <f aca="true" t="shared" si="63" ref="C298:K298">SUM(C299)</f>
        <v>0</v>
      </c>
      <c r="D298" s="309">
        <f t="shared" si="63"/>
        <v>0</v>
      </c>
      <c r="E298" s="309">
        <f t="shared" si="63"/>
        <v>0</v>
      </c>
      <c r="F298" s="309">
        <f t="shared" si="63"/>
        <v>0</v>
      </c>
      <c r="G298" s="309">
        <f t="shared" si="63"/>
        <v>0</v>
      </c>
      <c r="H298" s="309">
        <f t="shared" si="63"/>
        <v>0</v>
      </c>
      <c r="I298" s="309">
        <f t="shared" si="63"/>
        <v>0</v>
      </c>
      <c r="J298" s="309">
        <f t="shared" si="63"/>
        <v>0</v>
      </c>
      <c r="K298" s="309">
        <f t="shared" si="63"/>
        <v>0</v>
      </c>
      <c r="L298" s="311"/>
      <c r="M298" s="312"/>
    </row>
    <row r="299" spans="1:13" ht="12.75" customHeight="1">
      <c r="A299" s="300">
        <v>343</v>
      </c>
      <c r="B299" s="301" t="s">
        <v>133</v>
      </c>
      <c r="C299" s="302">
        <f>SUM(D299+E299+F299+G299+H299+I299+J299+K299)</f>
        <v>0</v>
      </c>
      <c r="D299" s="303"/>
      <c r="E299" s="303"/>
      <c r="F299" s="303"/>
      <c r="G299" s="301"/>
      <c r="H299" s="304"/>
      <c r="I299" s="301"/>
      <c r="J299" s="301"/>
      <c r="K299" s="304"/>
      <c r="L299" s="305"/>
      <c r="M299" s="306"/>
    </row>
    <row r="300" spans="1:13" ht="18" customHeight="1">
      <c r="A300" s="307">
        <v>42</v>
      </c>
      <c r="B300" s="308" t="s">
        <v>27</v>
      </c>
      <c r="C300" s="309">
        <f aca="true" t="shared" si="64" ref="C300:K300">SUM(C301+C344+C303+C304)</f>
        <v>0</v>
      </c>
      <c r="D300" s="309">
        <f t="shared" si="64"/>
        <v>0</v>
      </c>
      <c r="E300" s="309">
        <f t="shared" si="64"/>
        <v>0</v>
      </c>
      <c r="F300" s="309">
        <f t="shared" si="64"/>
        <v>0</v>
      </c>
      <c r="G300" s="309">
        <f t="shared" si="64"/>
        <v>0</v>
      </c>
      <c r="H300" s="309">
        <f t="shared" si="64"/>
        <v>0</v>
      </c>
      <c r="I300" s="309">
        <f t="shared" si="64"/>
        <v>0</v>
      </c>
      <c r="J300" s="309">
        <f t="shared" si="64"/>
        <v>0</v>
      </c>
      <c r="K300" s="309">
        <f t="shared" si="64"/>
        <v>0</v>
      </c>
      <c r="L300" s="311"/>
      <c r="M300" s="312"/>
    </row>
    <row r="301" spans="1:13" ht="12.75" customHeight="1">
      <c r="A301" s="300">
        <v>422</v>
      </c>
      <c r="B301" s="301" t="s">
        <v>134</v>
      </c>
      <c r="C301" s="302">
        <f>SUM(D301+E301+F301+G301+H301+I301+J301+K301)</f>
        <v>0</v>
      </c>
      <c r="D301" s="303"/>
      <c r="E301" s="303"/>
      <c r="F301" s="303"/>
      <c r="G301" s="301"/>
      <c r="H301" s="304"/>
      <c r="I301" s="301"/>
      <c r="J301" s="301"/>
      <c r="K301" s="304"/>
      <c r="L301" s="305"/>
      <c r="M301" s="306"/>
    </row>
    <row r="302" spans="1:13" ht="12.75" customHeight="1">
      <c r="A302" s="318">
        <v>424</v>
      </c>
      <c r="B302" s="319" t="s">
        <v>91</v>
      </c>
      <c r="C302" s="302">
        <f>SUM(D302+E302+F302+G302+H302+I302+J302+K302)</f>
        <v>0</v>
      </c>
      <c r="D302" s="320"/>
      <c r="E302" s="320"/>
      <c r="F302" s="320"/>
      <c r="G302" s="320"/>
      <c r="H302" s="321"/>
      <c r="I302" s="320"/>
      <c r="J302" s="320"/>
      <c r="K302" s="321"/>
      <c r="L302" s="322"/>
      <c r="M302" s="322"/>
    </row>
    <row r="303" spans="1:13" ht="12.75" customHeight="1">
      <c r="A303" s="323" t="s">
        <v>111</v>
      </c>
      <c r="B303" s="324"/>
      <c r="C303" s="302">
        <f>SUM(D303+E303+F303+G303+H303+I303+J303+K303)</f>
        <v>0</v>
      </c>
      <c r="D303" s="320"/>
      <c r="E303" s="320"/>
      <c r="F303" s="320"/>
      <c r="G303" s="320"/>
      <c r="H303" s="321"/>
      <c r="I303" s="320"/>
      <c r="J303" s="320"/>
      <c r="K303" s="321"/>
      <c r="L303" s="322"/>
      <c r="M303" s="322"/>
    </row>
    <row r="304" spans="1:13" ht="12.75" customHeight="1">
      <c r="A304" s="323"/>
      <c r="B304" s="324"/>
      <c r="C304" s="302">
        <f>SUM(D304+E304+F304+G304+H304+I304+J304+K304)</f>
        <v>0</v>
      </c>
      <c r="D304" s="320"/>
      <c r="E304" s="320"/>
      <c r="F304" s="320"/>
      <c r="G304" s="320"/>
      <c r="H304" s="321"/>
      <c r="I304" s="320"/>
      <c r="J304" s="320"/>
      <c r="K304" s="321"/>
      <c r="L304" s="322"/>
      <c r="M304" s="322"/>
    </row>
    <row r="305" spans="1:13" ht="19.5" customHeight="1">
      <c r="A305" s="325"/>
      <c r="B305" s="326" t="s">
        <v>86</v>
      </c>
      <c r="C305" s="327">
        <f>SUM(C288+C292+C298+C300)</f>
        <v>0</v>
      </c>
      <c r="D305" s="327">
        <f aca="true" t="shared" si="65" ref="D305:M305">SUM(D288+D292+D298+D300)</f>
        <v>0</v>
      </c>
      <c r="E305" s="327">
        <f t="shared" si="65"/>
        <v>0</v>
      </c>
      <c r="F305" s="327">
        <f t="shared" si="65"/>
        <v>0</v>
      </c>
      <c r="G305" s="327">
        <f t="shared" si="65"/>
        <v>0</v>
      </c>
      <c r="H305" s="327">
        <f t="shared" si="65"/>
        <v>0</v>
      </c>
      <c r="I305" s="327">
        <f t="shared" si="65"/>
        <v>0</v>
      </c>
      <c r="J305" s="327">
        <f t="shared" si="65"/>
        <v>0</v>
      </c>
      <c r="K305" s="327">
        <f t="shared" si="65"/>
        <v>0</v>
      </c>
      <c r="L305" s="327">
        <f t="shared" si="65"/>
        <v>0</v>
      </c>
      <c r="M305" s="327">
        <f t="shared" si="65"/>
        <v>0</v>
      </c>
    </row>
    <row r="306" spans="1:13" ht="12.75" customHeight="1">
      <c r="A306" s="281"/>
      <c r="B306" s="281"/>
      <c r="C306" s="281"/>
      <c r="D306" s="281"/>
      <c r="E306" s="281"/>
      <c r="F306" s="281"/>
      <c r="G306" s="281"/>
      <c r="H306" s="283"/>
      <c r="I306" s="281"/>
      <c r="J306" s="281"/>
      <c r="K306" s="283"/>
      <c r="L306" s="281"/>
      <c r="M306" s="281"/>
    </row>
    <row r="307" spans="1:13" ht="12.75" customHeight="1">
      <c r="A307" s="281"/>
      <c r="B307" s="281"/>
      <c r="C307" s="281"/>
      <c r="D307" s="281"/>
      <c r="E307" s="281"/>
      <c r="F307" s="281"/>
      <c r="G307" s="281"/>
      <c r="H307" s="281"/>
      <c r="I307" s="281"/>
      <c r="J307" s="281"/>
      <c r="K307" s="281"/>
      <c r="L307" s="281"/>
      <c r="M307" s="281"/>
    </row>
    <row r="308" spans="1:13" ht="12.75" customHeight="1">
      <c r="A308" s="285"/>
      <c r="B308" s="341" t="s">
        <v>112</v>
      </c>
      <c r="C308" s="285"/>
      <c r="D308" s="285"/>
      <c r="E308" s="285"/>
      <c r="F308" s="285"/>
      <c r="G308" s="285"/>
      <c r="H308" s="285"/>
      <c r="I308" s="285"/>
      <c r="J308" s="285"/>
      <c r="K308" s="285"/>
      <c r="L308" s="285"/>
      <c r="M308" s="285"/>
    </row>
    <row r="309" spans="1:13" ht="12.75" customHeight="1">
      <c r="A309" s="285"/>
      <c r="B309" s="285"/>
      <c r="C309" s="285"/>
      <c r="D309" s="285"/>
      <c r="E309" s="285"/>
      <c r="F309" s="285"/>
      <c r="G309" s="285"/>
      <c r="H309" s="285"/>
      <c r="I309" s="285"/>
      <c r="J309" s="285"/>
      <c r="K309" s="285"/>
      <c r="L309" s="285"/>
      <c r="M309" s="285"/>
    </row>
    <row r="310" spans="1:13" ht="12.75" customHeight="1">
      <c r="A310" s="281"/>
      <c r="B310" s="281"/>
      <c r="C310" s="281"/>
      <c r="D310" s="281"/>
      <c r="E310" s="281"/>
      <c r="F310" s="281"/>
      <c r="G310" s="281"/>
      <c r="H310" s="281"/>
      <c r="I310" s="281"/>
      <c r="J310" s="281"/>
      <c r="K310" s="281"/>
      <c r="L310" s="281"/>
      <c r="M310" s="281"/>
    </row>
    <row r="311" spans="1:13" ht="12.75" customHeight="1">
      <c r="A311" s="281"/>
      <c r="B311" s="281"/>
      <c r="C311" s="281"/>
      <c r="D311" s="281"/>
      <c r="E311" s="281"/>
      <c r="F311" s="281"/>
      <c r="G311" s="281"/>
      <c r="H311" s="281"/>
      <c r="I311" s="281"/>
      <c r="J311" s="238" t="s">
        <v>73</v>
      </c>
      <c r="K311" s="281"/>
      <c r="L311" s="62" t="s">
        <v>135</v>
      </c>
      <c r="M311" s="221"/>
    </row>
    <row r="312" spans="1:13" ht="12.75" customHeight="1">
      <c r="A312" s="281"/>
      <c r="B312" s="281"/>
      <c r="C312" s="281"/>
      <c r="D312" s="281"/>
      <c r="E312" s="281"/>
      <c r="F312" s="281"/>
      <c r="G312" s="281"/>
      <c r="H312" s="281"/>
      <c r="I312" s="281"/>
      <c r="J312" s="238"/>
      <c r="K312" s="281"/>
      <c r="L312" s="62"/>
      <c r="M312" s="221"/>
    </row>
    <row r="313" spans="1:13" ht="12.75" customHeight="1">
      <c r="A313" s="281"/>
      <c r="B313" s="281"/>
      <c r="C313" s="281"/>
      <c r="D313" s="281"/>
      <c r="E313" s="281"/>
      <c r="F313" s="281"/>
      <c r="G313" s="281"/>
      <c r="H313" s="281"/>
      <c r="I313" s="281"/>
      <c r="J313" s="283"/>
      <c r="K313" s="449" t="s">
        <v>89</v>
      </c>
      <c r="L313" s="449"/>
      <c r="M313" s="449"/>
    </row>
    <row r="314" spans="1:9" ht="12.75" customHeight="1">
      <c r="A314" s="281"/>
      <c r="B314" s="281"/>
      <c r="C314" s="281"/>
      <c r="D314" s="281"/>
      <c r="E314" s="281"/>
      <c r="F314" s="281"/>
      <c r="G314" s="281"/>
      <c r="H314" s="281"/>
      <c r="I314" s="281"/>
    </row>
    <row r="315" spans="1:13" ht="12.75" customHeight="1">
      <c r="A315" s="281"/>
      <c r="B315" s="281"/>
      <c r="C315" s="281"/>
      <c r="D315" s="281"/>
      <c r="E315" s="281"/>
      <c r="F315" s="281"/>
      <c r="G315" s="281"/>
      <c r="H315" s="281"/>
      <c r="I315" s="281"/>
      <c r="J315" s="281"/>
      <c r="K315" s="281"/>
      <c r="L315" s="281"/>
      <c r="M315" s="281"/>
    </row>
    <row r="316" spans="1:13" ht="12.75" customHeight="1">
      <c r="A316" s="281"/>
      <c r="B316" s="281"/>
      <c r="C316" s="281"/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</row>
    <row r="317" spans="1:13" ht="12.75" customHeight="1">
      <c r="A317" s="281"/>
      <c r="B317" s="281"/>
      <c r="C317" s="281"/>
      <c r="D317" s="281"/>
      <c r="E317" s="281"/>
      <c r="F317" s="281"/>
      <c r="G317" s="281"/>
      <c r="H317" s="281"/>
      <c r="I317" s="281"/>
      <c r="J317" s="281"/>
      <c r="K317" s="281"/>
      <c r="L317" s="281"/>
      <c r="M317" s="281"/>
    </row>
    <row r="318" spans="1:13" ht="12" customHeight="1">
      <c r="A318" s="281"/>
      <c r="B318" s="281"/>
      <c r="C318" s="281"/>
      <c r="D318" s="281"/>
      <c r="E318" s="281"/>
      <c r="F318" s="281"/>
      <c r="G318" s="281"/>
      <c r="H318" s="281"/>
      <c r="I318" s="281"/>
      <c r="J318" s="281"/>
      <c r="K318" s="281"/>
      <c r="L318" s="281"/>
      <c r="M318" s="281"/>
    </row>
    <row r="319" spans="1:13" ht="12" customHeight="1">
      <c r="A319" s="281"/>
      <c r="B319" s="281"/>
      <c r="C319" s="281"/>
      <c r="D319" s="281"/>
      <c r="E319" s="281"/>
      <c r="F319" s="281"/>
      <c r="G319" s="281"/>
      <c r="H319" s="281"/>
      <c r="I319" s="281"/>
      <c r="J319" s="281"/>
      <c r="K319" s="281"/>
      <c r="L319" s="281"/>
      <c r="M319" s="281"/>
    </row>
    <row r="320" spans="1:13" s="18" customFormat="1" ht="12" customHeight="1">
      <c r="A320" s="281"/>
      <c r="B320" s="281"/>
      <c r="C320" s="281"/>
      <c r="D320" s="281"/>
      <c r="E320" s="281"/>
      <c r="F320" s="281"/>
      <c r="G320" s="281"/>
      <c r="H320" s="281"/>
      <c r="I320" s="281"/>
      <c r="J320" s="281"/>
      <c r="K320" s="281"/>
      <c r="L320" s="281"/>
      <c r="M320" s="281"/>
    </row>
    <row r="321" spans="1:13" s="18" customFormat="1" ht="12" customHeight="1">
      <c r="A321" s="281"/>
      <c r="B321" s="281"/>
      <c r="C321" s="281"/>
      <c r="D321" s="281"/>
      <c r="E321" s="281"/>
      <c r="F321" s="281"/>
      <c r="G321" s="281"/>
      <c r="H321" s="283"/>
      <c r="I321" s="281"/>
      <c r="J321" s="281"/>
      <c r="K321" s="283"/>
      <c r="L321" s="281"/>
      <c r="M321" s="281"/>
    </row>
    <row r="322" spans="1:13" ht="18.75" customHeight="1">
      <c r="A322" s="281"/>
      <c r="B322" s="281"/>
      <c r="C322" s="281"/>
      <c r="D322" s="281"/>
      <c r="E322" s="281"/>
      <c r="F322" s="281"/>
      <c r="G322" s="281"/>
      <c r="H322" s="283"/>
      <c r="I322" s="281"/>
      <c r="J322" s="281"/>
      <c r="K322" s="283"/>
      <c r="L322" s="281"/>
      <c r="M322" s="281"/>
    </row>
    <row r="323" spans="1:13" ht="13.5" customHeight="1">
      <c r="A323" s="281"/>
      <c r="B323" s="281"/>
      <c r="C323" s="281"/>
      <c r="D323" s="281"/>
      <c r="E323" s="281"/>
      <c r="F323" s="281"/>
      <c r="G323" s="281"/>
      <c r="H323" s="283"/>
      <c r="I323" s="281"/>
      <c r="J323" s="281"/>
      <c r="K323" s="283"/>
      <c r="L323" s="281"/>
      <c r="M323" s="281"/>
    </row>
    <row r="324" spans="1:13" ht="13.5" customHeight="1">
      <c r="A324" s="281"/>
      <c r="B324" s="281"/>
      <c r="C324" s="281"/>
      <c r="D324" s="281"/>
      <c r="E324" s="281"/>
      <c r="F324" s="281"/>
      <c r="G324" s="281"/>
      <c r="H324" s="283"/>
      <c r="I324" s="281"/>
      <c r="J324" s="281"/>
      <c r="K324" s="283"/>
      <c r="L324" s="281"/>
      <c r="M324" s="281"/>
    </row>
    <row r="325" ht="13.5" customHeight="1"/>
    <row r="326" ht="21.75" customHeight="1"/>
    <row r="327" spans="8:11" ht="21.75" customHeight="1">
      <c r="H327" s="212"/>
      <c r="I327" s="448"/>
      <c r="J327" s="448"/>
      <c r="K327" s="448"/>
    </row>
    <row r="328" ht="21.75" customHeight="1"/>
    <row r="329" ht="21.75" customHeight="1"/>
    <row r="330" ht="21.75" customHeight="1"/>
    <row r="331" ht="25.5" customHeight="1"/>
    <row r="337" spans="8:11" ht="12.75" customHeight="1">
      <c r="H337" s="8"/>
      <c r="K337" s="8"/>
    </row>
  </sheetData>
  <sheetProtection/>
  <mergeCells count="12">
    <mergeCell ref="G24:J24"/>
    <mergeCell ref="G17:J17"/>
    <mergeCell ref="D24:E24"/>
    <mergeCell ref="I327:K327"/>
    <mergeCell ref="K313:M313"/>
    <mergeCell ref="L24:M24"/>
    <mergeCell ref="L5:M5"/>
    <mergeCell ref="A1:K1"/>
    <mergeCell ref="A2:B2"/>
    <mergeCell ref="C2:G2"/>
    <mergeCell ref="D5:G5"/>
    <mergeCell ref="H5:I5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pesla</cp:lastModifiedBy>
  <cp:lastPrinted>2018-11-27T08:55:53Z</cp:lastPrinted>
  <dcterms:created xsi:type="dcterms:W3CDTF">1996-10-14T23:33:28Z</dcterms:created>
  <dcterms:modified xsi:type="dcterms:W3CDTF">2019-01-15T09:12:01Z</dcterms:modified>
  <cp:category/>
  <cp:version/>
  <cp:contentType/>
  <cp:contentStatus/>
</cp:coreProperties>
</file>